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taša\Desktop\Nataša\Obračuni\Obračuni 2024\31.12.24\"/>
    </mc:Choice>
  </mc:AlternateContent>
  <bookViews>
    <workbookView xWindow="0" yWindow="0" windowWidth="23040" windowHeight="9195" tabRatio="684"/>
  </bookViews>
  <sheets>
    <sheet name="SAŽETAK " sheetId="1" r:id="rId1"/>
    <sheet name=" Račun prihoda i rashoda" sheetId="3" r:id="rId2"/>
    <sheet name="Prihodi i rashodi po izvorima" sheetId="9" r:id="rId3"/>
    <sheet name="Rashodi prema funkcijskoj kl" sheetId="5" r:id="rId4"/>
    <sheet name="POSEBNI DIO" sheetId="7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7" i="3" l="1"/>
  <c r="G343" i="7" l="1"/>
  <c r="G198" i="7"/>
  <c r="G464" i="7"/>
  <c r="G429" i="7"/>
  <c r="G440" i="7"/>
  <c r="G441" i="7"/>
  <c r="H23" i="7"/>
  <c r="G254" i="7"/>
  <c r="G422" i="7"/>
  <c r="G358" i="7"/>
  <c r="G370" i="7"/>
  <c r="G369" i="7" s="1"/>
  <c r="B11" i="5" l="1"/>
  <c r="B10" i="5" s="1"/>
  <c r="I579" i="7"/>
  <c r="H579" i="7"/>
  <c r="I578" i="7"/>
  <c r="H578" i="7"/>
  <c r="I577" i="7"/>
  <c r="H577" i="7"/>
  <c r="I576" i="7"/>
  <c r="H576" i="7"/>
  <c r="G575" i="7"/>
  <c r="I575" i="7" s="1"/>
  <c r="F575" i="7"/>
  <c r="F574" i="7" s="1"/>
  <c r="E575" i="7"/>
  <c r="E574" i="7" s="1"/>
  <c r="G574" i="7"/>
  <c r="I573" i="7"/>
  <c r="H573" i="7"/>
  <c r="I572" i="7"/>
  <c r="H572" i="7"/>
  <c r="I571" i="7"/>
  <c r="H571" i="7"/>
  <c r="G571" i="7"/>
  <c r="F571" i="7"/>
  <c r="E571" i="7"/>
  <c r="I570" i="7"/>
  <c r="H570" i="7"/>
  <c r="G569" i="7"/>
  <c r="I569" i="7" s="1"/>
  <c r="F569" i="7"/>
  <c r="E569" i="7"/>
  <c r="I568" i="7"/>
  <c r="H568" i="7"/>
  <c r="I567" i="7"/>
  <c r="H567" i="7"/>
  <c r="I566" i="7"/>
  <c r="H566" i="7"/>
  <c r="G565" i="7"/>
  <c r="I565" i="7" s="1"/>
  <c r="F565" i="7"/>
  <c r="F564" i="7" s="1"/>
  <c r="F563" i="7" s="1"/>
  <c r="F580" i="7" s="1"/>
  <c r="E565" i="7"/>
  <c r="G564" i="7"/>
  <c r="G563" i="7" s="1"/>
  <c r="I562" i="7"/>
  <c r="H562" i="7"/>
  <c r="I561" i="7"/>
  <c r="H561" i="7"/>
  <c r="I560" i="7"/>
  <c r="H560" i="7"/>
  <c r="E338" i="7"/>
  <c r="E189" i="7"/>
  <c r="E564" i="7" l="1"/>
  <c r="E563" i="7" s="1"/>
  <c r="E580" i="7" s="1"/>
  <c r="G580" i="7"/>
  <c r="I563" i="7"/>
  <c r="H563" i="7"/>
  <c r="I574" i="7"/>
  <c r="H564" i="7"/>
  <c r="H569" i="7"/>
  <c r="H574" i="7"/>
  <c r="I564" i="7"/>
  <c r="H565" i="7"/>
  <c r="H575" i="7"/>
  <c r="I556" i="7"/>
  <c r="H556" i="7"/>
  <c r="I555" i="7"/>
  <c r="H555" i="7"/>
  <c r="I554" i="7"/>
  <c r="H554" i="7"/>
  <c r="I553" i="7"/>
  <c r="H553" i="7"/>
  <c r="H552" i="7"/>
  <c r="G552" i="7"/>
  <c r="F552" i="7"/>
  <c r="E552" i="7"/>
  <c r="G551" i="7"/>
  <c r="H551" i="7" s="1"/>
  <c r="F551" i="7"/>
  <c r="E551" i="7"/>
  <c r="I550" i="7"/>
  <c r="H550" i="7"/>
  <c r="I549" i="7"/>
  <c r="H549" i="7"/>
  <c r="G548" i="7"/>
  <c r="F548" i="7"/>
  <c r="E548" i="7"/>
  <c r="I547" i="7"/>
  <c r="H547" i="7"/>
  <c r="I546" i="7"/>
  <c r="G546" i="7"/>
  <c r="H546" i="7" s="1"/>
  <c r="F546" i="7"/>
  <c r="E546" i="7"/>
  <c r="I545" i="7"/>
  <c r="H545" i="7"/>
  <c r="I544" i="7"/>
  <c r="H544" i="7"/>
  <c r="I543" i="7"/>
  <c r="H543" i="7"/>
  <c r="G542" i="7"/>
  <c r="H542" i="7" s="1"/>
  <c r="F542" i="7"/>
  <c r="I542" i="7" s="1"/>
  <c r="E542" i="7"/>
  <c r="E541" i="7"/>
  <c r="E540" i="7" s="1"/>
  <c r="E557" i="7" s="1"/>
  <c r="I539" i="7"/>
  <c r="H539" i="7"/>
  <c r="I538" i="7"/>
  <c r="H538" i="7"/>
  <c r="I537" i="7"/>
  <c r="H537" i="7"/>
  <c r="I533" i="7"/>
  <c r="H533" i="7"/>
  <c r="I532" i="7"/>
  <c r="H532" i="7"/>
  <c r="G531" i="7"/>
  <c r="G523" i="7" s="1"/>
  <c r="F531" i="7"/>
  <c r="E531" i="7"/>
  <c r="I530" i="7"/>
  <c r="H530" i="7"/>
  <c r="I529" i="7"/>
  <c r="H529" i="7"/>
  <c r="I528" i="7"/>
  <c r="H528" i="7"/>
  <c r="I527" i="7"/>
  <c r="H527" i="7"/>
  <c r="I526" i="7"/>
  <c r="H526" i="7"/>
  <c r="I525" i="7"/>
  <c r="H525" i="7"/>
  <c r="H524" i="7"/>
  <c r="F524" i="7"/>
  <c r="I524" i="7" s="1"/>
  <c r="E524" i="7"/>
  <c r="F523" i="7"/>
  <c r="I521" i="7"/>
  <c r="H521" i="7"/>
  <c r="I520" i="7"/>
  <c r="H520" i="7"/>
  <c r="H519" i="7"/>
  <c r="G519" i="7"/>
  <c r="F519" i="7"/>
  <c r="I519" i="7" s="1"/>
  <c r="G518" i="7"/>
  <c r="F518" i="7"/>
  <c r="I518" i="7" s="1"/>
  <c r="E518" i="7"/>
  <c r="H518" i="7" s="1"/>
  <c r="I517" i="7"/>
  <c r="H517" i="7"/>
  <c r="I516" i="7"/>
  <c r="H516" i="7"/>
  <c r="F515" i="7"/>
  <c r="I515" i="7" s="1"/>
  <c r="E515" i="7"/>
  <c r="H515" i="7" s="1"/>
  <c r="F514" i="7"/>
  <c r="I514" i="7" s="1"/>
  <c r="E514" i="7"/>
  <c r="H514" i="7" s="1"/>
  <c r="I513" i="7"/>
  <c r="H513" i="7"/>
  <c r="I512" i="7"/>
  <c r="H512" i="7"/>
  <c r="I511" i="7"/>
  <c r="H511" i="7"/>
  <c r="I510" i="7"/>
  <c r="H510" i="7"/>
  <c r="I509" i="7"/>
  <c r="H509" i="7"/>
  <c r="I508" i="7"/>
  <c r="H508" i="7"/>
  <c r="I507" i="7"/>
  <c r="H507" i="7"/>
  <c r="I506" i="7"/>
  <c r="G506" i="7"/>
  <c r="F506" i="7"/>
  <c r="E506" i="7"/>
  <c r="H506" i="7" s="1"/>
  <c r="I505" i="7"/>
  <c r="H505" i="7"/>
  <c r="I504" i="7"/>
  <c r="H504" i="7"/>
  <c r="I503" i="7"/>
  <c r="H503" i="7"/>
  <c r="I502" i="7"/>
  <c r="H502" i="7"/>
  <c r="I501" i="7"/>
  <c r="H501" i="7"/>
  <c r="I500" i="7"/>
  <c r="H500" i="7"/>
  <c r="I499" i="7"/>
  <c r="H499" i="7"/>
  <c r="I498" i="7"/>
  <c r="H498" i="7"/>
  <c r="I497" i="7"/>
  <c r="H497" i="7"/>
  <c r="I496" i="7"/>
  <c r="H496" i="7"/>
  <c r="G495" i="7"/>
  <c r="I495" i="7" s="1"/>
  <c r="F495" i="7"/>
  <c r="E495" i="7"/>
  <c r="I494" i="7"/>
  <c r="H494" i="7"/>
  <c r="I493" i="7"/>
  <c r="H493" i="7"/>
  <c r="I492" i="7"/>
  <c r="H492" i="7"/>
  <c r="I491" i="7"/>
  <c r="H491" i="7"/>
  <c r="I490" i="7"/>
  <c r="H490" i="7"/>
  <c r="I489" i="7"/>
  <c r="H489" i="7"/>
  <c r="I488" i="7"/>
  <c r="H488" i="7"/>
  <c r="I487" i="7"/>
  <c r="G487" i="7"/>
  <c r="F487" i="7"/>
  <c r="E487" i="7"/>
  <c r="E481" i="7" s="1"/>
  <c r="I486" i="7"/>
  <c r="H486" i="7"/>
  <c r="I485" i="7"/>
  <c r="H485" i="7"/>
  <c r="I484" i="7"/>
  <c r="H484" i="7"/>
  <c r="I483" i="7"/>
  <c r="H483" i="7"/>
  <c r="G482" i="7"/>
  <c r="F482" i="7"/>
  <c r="F481" i="7" s="1"/>
  <c r="E482" i="7"/>
  <c r="G481" i="7"/>
  <c r="I480" i="7"/>
  <c r="H480" i="7"/>
  <c r="I479" i="7"/>
  <c r="H479" i="7"/>
  <c r="G478" i="7"/>
  <c r="H478" i="7" s="1"/>
  <c r="F478" i="7"/>
  <c r="E478" i="7"/>
  <c r="I477" i="7"/>
  <c r="H477" i="7"/>
  <c r="G476" i="7"/>
  <c r="F476" i="7"/>
  <c r="E476" i="7"/>
  <c r="I475" i="7"/>
  <c r="H475" i="7"/>
  <c r="I474" i="7"/>
  <c r="H474" i="7"/>
  <c r="I473" i="7"/>
  <c r="H473" i="7"/>
  <c r="G472" i="7"/>
  <c r="I472" i="7" s="1"/>
  <c r="F472" i="7"/>
  <c r="E472" i="7"/>
  <c r="E471" i="7" s="1"/>
  <c r="I466" i="7"/>
  <c r="H466" i="7"/>
  <c r="H425" i="7"/>
  <c r="I425" i="7"/>
  <c r="H426" i="7"/>
  <c r="I426" i="7"/>
  <c r="H427" i="7"/>
  <c r="I427" i="7"/>
  <c r="H428" i="7"/>
  <c r="I428" i="7"/>
  <c r="E431" i="7"/>
  <c r="E430" i="7" s="1"/>
  <c r="F431" i="7"/>
  <c r="F430" i="7" s="1"/>
  <c r="H432" i="7"/>
  <c r="I432" i="7"/>
  <c r="H433" i="7"/>
  <c r="I433" i="7"/>
  <c r="H434" i="7"/>
  <c r="I434" i="7"/>
  <c r="E435" i="7"/>
  <c r="F435" i="7"/>
  <c r="H435" i="7"/>
  <c r="I435" i="7"/>
  <c r="H436" i="7"/>
  <c r="I436" i="7"/>
  <c r="E437" i="7"/>
  <c r="H437" i="7" s="1"/>
  <c r="F437" i="7"/>
  <c r="I437" i="7" s="1"/>
  <c r="H438" i="7"/>
  <c r="I438" i="7"/>
  <c r="H439" i="7"/>
  <c r="I439" i="7"/>
  <c r="E441" i="7"/>
  <c r="H441" i="7" s="1"/>
  <c r="F441" i="7"/>
  <c r="F440" i="7" s="1"/>
  <c r="I440" i="7" s="1"/>
  <c r="H442" i="7"/>
  <c r="I442" i="7"/>
  <c r="H443" i="7"/>
  <c r="I443" i="7"/>
  <c r="H444" i="7"/>
  <c r="I444" i="7"/>
  <c r="H445" i="7"/>
  <c r="I445" i="7"/>
  <c r="E446" i="7"/>
  <c r="H446" i="7" s="1"/>
  <c r="F446" i="7"/>
  <c r="I446" i="7" s="1"/>
  <c r="H447" i="7"/>
  <c r="I447" i="7"/>
  <c r="H448" i="7"/>
  <c r="I448" i="7"/>
  <c r="H449" i="7"/>
  <c r="I449" i="7"/>
  <c r="H450" i="7"/>
  <c r="I450" i="7"/>
  <c r="H451" i="7"/>
  <c r="I451" i="7"/>
  <c r="H452" i="7"/>
  <c r="I452" i="7"/>
  <c r="H453" i="7"/>
  <c r="I453" i="7"/>
  <c r="E454" i="7"/>
  <c r="F454" i="7"/>
  <c r="H454" i="7"/>
  <c r="I454" i="7"/>
  <c r="H455" i="7"/>
  <c r="I455" i="7"/>
  <c r="H456" i="7"/>
  <c r="I456" i="7"/>
  <c r="H457" i="7"/>
  <c r="I457" i="7"/>
  <c r="H458" i="7"/>
  <c r="I458" i="7"/>
  <c r="H459" i="7"/>
  <c r="I459" i="7"/>
  <c r="H460" i="7"/>
  <c r="I460" i="7"/>
  <c r="H461" i="7"/>
  <c r="I461" i="7"/>
  <c r="H462" i="7"/>
  <c r="I462" i="7"/>
  <c r="H463" i="7"/>
  <c r="I463" i="7"/>
  <c r="E21" i="7"/>
  <c r="C18" i="9"/>
  <c r="C15" i="9"/>
  <c r="C13" i="9"/>
  <c r="C11" i="9"/>
  <c r="C10" i="9" s="1"/>
  <c r="F147" i="3"/>
  <c r="F148" i="3"/>
  <c r="F11" i="3"/>
  <c r="F12" i="3"/>
  <c r="G12" i="3"/>
  <c r="I552" i="7" l="1"/>
  <c r="I551" i="7"/>
  <c r="G471" i="7"/>
  <c r="G470" i="7" s="1"/>
  <c r="H580" i="7"/>
  <c r="I580" i="7"/>
  <c r="E523" i="7"/>
  <c r="H487" i="7"/>
  <c r="I548" i="7"/>
  <c r="F541" i="7"/>
  <c r="F540" i="7" s="1"/>
  <c r="F557" i="7" s="1"/>
  <c r="G541" i="7"/>
  <c r="H548" i="7"/>
  <c r="I481" i="7"/>
  <c r="I482" i="7"/>
  <c r="I478" i="7"/>
  <c r="I476" i="7"/>
  <c r="F471" i="7"/>
  <c r="F470" i="7" s="1"/>
  <c r="F534" i="7" s="1"/>
  <c r="E470" i="7"/>
  <c r="G522" i="7"/>
  <c r="I523" i="7"/>
  <c r="H476" i="7"/>
  <c r="H481" i="7"/>
  <c r="H531" i="7"/>
  <c r="H472" i="7"/>
  <c r="H482" i="7"/>
  <c r="H495" i="7"/>
  <c r="I531" i="7"/>
  <c r="F429" i="7"/>
  <c r="I430" i="7"/>
  <c r="H430" i="7"/>
  <c r="E429" i="7"/>
  <c r="E440" i="7"/>
  <c r="H440" i="7" s="1"/>
  <c r="I441" i="7"/>
  <c r="I431" i="7"/>
  <c r="H431" i="7"/>
  <c r="H159" i="3"/>
  <c r="H471" i="7" l="1"/>
  <c r="H470" i="7"/>
  <c r="G534" i="7"/>
  <c r="E534" i="7"/>
  <c r="H534" i="7" s="1"/>
  <c r="H523" i="7"/>
  <c r="I541" i="7"/>
  <c r="H541" i="7"/>
  <c r="G540" i="7"/>
  <c r="I471" i="7"/>
  <c r="I470" i="7"/>
  <c r="I534" i="7"/>
  <c r="H522" i="7"/>
  <c r="I522" i="7"/>
  <c r="H429" i="7"/>
  <c r="E464" i="7"/>
  <c r="H464" i="7" s="1"/>
  <c r="F464" i="7"/>
  <c r="I464" i="7" s="1"/>
  <c r="I429" i="7"/>
  <c r="D11" i="5"/>
  <c r="E11" i="5" s="1"/>
  <c r="F14" i="5"/>
  <c r="F13" i="5"/>
  <c r="F12" i="5"/>
  <c r="E14" i="5"/>
  <c r="E13" i="5"/>
  <c r="E12" i="5"/>
  <c r="F22" i="9"/>
  <c r="E22" i="9"/>
  <c r="J30" i="1"/>
  <c r="J27" i="1"/>
  <c r="J26" i="1"/>
  <c r="H125" i="3"/>
  <c r="I540" i="7" l="1"/>
  <c r="H540" i="7"/>
  <c r="G557" i="7"/>
  <c r="D10" i="5"/>
  <c r="E10" i="5" s="1"/>
  <c r="I557" i="7" l="1"/>
  <c r="H557" i="7"/>
  <c r="E15" i="7"/>
  <c r="F157" i="3"/>
  <c r="E157" i="3"/>
  <c r="E148" i="3" s="1"/>
  <c r="I158" i="3"/>
  <c r="H158" i="3"/>
  <c r="I422" i="7"/>
  <c r="I421" i="7"/>
  <c r="I420" i="7"/>
  <c r="I419" i="7"/>
  <c r="I418" i="7"/>
  <c r="I417" i="7"/>
  <c r="I416" i="7"/>
  <c r="I415" i="7"/>
  <c r="I414" i="7"/>
  <c r="I413" i="7"/>
  <c r="I412" i="7"/>
  <c r="I411" i="7"/>
  <c r="I410" i="7"/>
  <c r="I409" i="7"/>
  <c r="I408" i="7"/>
  <c r="I407" i="7"/>
  <c r="I406" i="7"/>
  <c r="I405" i="7"/>
  <c r="I404" i="7"/>
  <c r="I403" i="7"/>
  <c r="I402" i="7"/>
  <c r="I401" i="7"/>
  <c r="I400" i="7"/>
  <c r="I399" i="7"/>
  <c r="I398" i="7"/>
  <c r="I397" i="7"/>
  <c r="I396" i="7"/>
  <c r="I395" i="7"/>
  <c r="I394" i="7"/>
  <c r="I393" i="7"/>
  <c r="I392" i="7"/>
  <c r="I391" i="7"/>
  <c r="I390" i="7"/>
  <c r="I389" i="7"/>
  <c r="I388" i="7"/>
  <c r="I387" i="7"/>
  <c r="I386" i="7"/>
  <c r="I385" i="7"/>
  <c r="I384" i="7"/>
  <c r="I383" i="7"/>
  <c r="I382" i="7"/>
  <c r="I381" i="7"/>
  <c r="I380" i="7"/>
  <c r="I379" i="7"/>
  <c r="I378" i="7"/>
  <c r="I377" i="7"/>
  <c r="I376" i="7"/>
  <c r="I375" i="7"/>
  <c r="I374" i="7"/>
  <c r="I373" i="7"/>
  <c r="I372" i="7"/>
  <c r="I371" i="7"/>
  <c r="I370" i="7"/>
  <c r="I369" i="7"/>
  <c r="I368" i="7"/>
  <c r="I367" i="7"/>
  <c r="I366" i="7"/>
  <c r="I365" i="7"/>
  <c r="I364" i="7"/>
  <c r="I363" i="7"/>
  <c r="I362" i="7"/>
  <c r="I361" i="7"/>
  <c r="I360" i="7"/>
  <c r="I359" i="7"/>
  <c r="I358" i="7"/>
  <c r="I357" i="7"/>
  <c r="I356" i="7"/>
  <c r="I355" i="7"/>
  <c r="I354" i="7"/>
  <c r="I352" i="7"/>
  <c r="I351" i="7"/>
  <c r="I349" i="7"/>
  <c r="I348" i="7"/>
  <c r="I347" i="7"/>
  <c r="I346" i="7"/>
  <c r="I345" i="7"/>
  <c r="I344" i="7"/>
  <c r="I340" i="7"/>
  <c r="I339" i="7"/>
  <c r="I336" i="7"/>
  <c r="I335" i="7"/>
  <c r="I334" i="7"/>
  <c r="I333" i="7"/>
  <c r="I332" i="7"/>
  <c r="I331" i="7"/>
  <c r="I330" i="7"/>
  <c r="I329" i="7"/>
  <c r="I328" i="7"/>
  <c r="I327" i="7"/>
  <c r="I326" i="7"/>
  <c r="I324" i="7"/>
  <c r="I323" i="7"/>
  <c r="I322" i="7"/>
  <c r="I321" i="7"/>
  <c r="I320" i="7"/>
  <c r="I319" i="7"/>
  <c r="I318" i="7"/>
  <c r="I317" i="7"/>
  <c r="I316" i="7"/>
  <c r="I315" i="7"/>
  <c r="I313" i="7"/>
  <c r="I312" i="7"/>
  <c r="I311" i="7"/>
  <c r="I310" i="7"/>
  <c r="I309" i="7"/>
  <c r="I308" i="7"/>
  <c r="I307" i="7"/>
  <c r="I305" i="7"/>
  <c r="I304" i="7"/>
  <c r="I303" i="7"/>
  <c r="I302" i="7"/>
  <c r="I299" i="7"/>
  <c r="I298" i="7"/>
  <c r="I296" i="7"/>
  <c r="I294" i="7"/>
  <c r="I293" i="7"/>
  <c r="I292" i="7"/>
  <c r="I288" i="7"/>
  <c r="I287" i="7"/>
  <c r="I286" i="7"/>
  <c r="I285" i="7"/>
  <c r="I284" i="7"/>
  <c r="I282" i="7"/>
  <c r="I281" i="7"/>
  <c r="I280" i="7"/>
  <c r="I279" i="7"/>
  <c r="I278" i="7"/>
  <c r="I277" i="7"/>
  <c r="I276" i="7"/>
  <c r="I275" i="7"/>
  <c r="I274" i="7"/>
  <c r="I273" i="7"/>
  <c r="I272" i="7"/>
  <c r="I271" i="7"/>
  <c r="I270" i="7"/>
  <c r="I269" i="7"/>
  <c r="I268" i="7"/>
  <c r="I267" i="7"/>
  <c r="I266" i="7"/>
  <c r="I265" i="7"/>
  <c r="I264" i="7"/>
  <c r="I263" i="7"/>
  <c r="I262" i="7"/>
  <c r="I261" i="7"/>
  <c r="I258" i="7"/>
  <c r="I257" i="7"/>
  <c r="I255" i="7"/>
  <c r="I254" i="7"/>
  <c r="I253" i="7"/>
  <c r="I252" i="7"/>
  <c r="I251" i="7"/>
  <c r="I247" i="7"/>
  <c r="I246" i="7"/>
  <c r="I245" i="7"/>
  <c r="I244" i="7"/>
  <c r="I243" i="7"/>
  <c r="I242" i="7"/>
  <c r="I241" i="7"/>
  <c r="I240" i="7"/>
  <c r="I239" i="7"/>
  <c r="I238" i="7"/>
  <c r="I237" i="7"/>
  <c r="I236" i="7"/>
  <c r="I235" i="7"/>
  <c r="I234" i="7"/>
  <c r="I233" i="7"/>
  <c r="I232" i="7"/>
  <c r="I231" i="7"/>
  <c r="I230" i="7"/>
  <c r="I229" i="7"/>
  <c r="I228" i="7"/>
  <c r="I227" i="7"/>
  <c r="I226" i="7"/>
  <c r="I225" i="7"/>
  <c r="I224" i="7"/>
  <c r="I223" i="7"/>
  <c r="I222" i="7"/>
  <c r="I221" i="7"/>
  <c r="I220" i="7"/>
  <c r="I219" i="7"/>
  <c r="I218" i="7"/>
  <c r="I217" i="7"/>
  <c r="I216" i="7"/>
  <c r="I215" i="7"/>
  <c r="I214" i="7"/>
  <c r="I213" i="7"/>
  <c r="I212" i="7"/>
  <c r="I211" i="7"/>
  <c r="I210" i="7"/>
  <c r="I209" i="7"/>
  <c r="I208" i="7"/>
  <c r="I207" i="7"/>
  <c r="I206" i="7"/>
  <c r="I205" i="7"/>
  <c r="I204" i="7"/>
  <c r="I203" i="7"/>
  <c r="I202" i="7"/>
  <c r="I200" i="7"/>
  <c r="I199" i="7"/>
  <c r="I197" i="7"/>
  <c r="I196" i="7"/>
  <c r="I195" i="7"/>
  <c r="I194" i="7"/>
  <c r="I193" i="7"/>
  <c r="I192" i="7"/>
  <c r="I187" i="7"/>
  <c r="I186" i="7"/>
  <c r="I185" i="7"/>
  <c r="I184" i="7"/>
  <c r="I183" i="7"/>
  <c r="I182" i="7"/>
  <c r="I179" i="7"/>
  <c r="I178" i="7"/>
  <c r="I177" i="7"/>
  <c r="I176" i="7"/>
  <c r="I175" i="7"/>
  <c r="I174" i="7"/>
  <c r="I173" i="7"/>
  <c r="I171" i="7"/>
  <c r="I170" i="7"/>
  <c r="I169" i="7"/>
  <c r="I168" i="7"/>
  <c r="I167" i="7"/>
  <c r="I166" i="7"/>
  <c r="I165" i="7"/>
  <c r="I164" i="7"/>
  <c r="I163" i="7"/>
  <c r="I162" i="7"/>
  <c r="I161" i="7"/>
  <c r="I159" i="7"/>
  <c r="I158" i="7"/>
  <c r="I157" i="7"/>
  <c r="I156" i="7"/>
  <c r="I155" i="7"/>
  <c r="I154" i="7"/>
  <c r="I153" i="7"/>
  <c r="I151" i="7"/>
  <c r="I150" i="7"/>
  <c r="I149" i="7"/>
  <c r="I148" i="7"/>
  <c r="I145" i="7"/>
  <c r="I144" i="7"/>
  <c r="I143" i="7"/>
  <c r="I142" i="7"/>
  <c r="I141" i="7"/>
  <c r="I140" i="7"/>
  <c r="I139" i="7"/>
  <c r="I138" i="7"/>
  <c r="I137" i="7"/>
  <c r="I136" i="7"/>
  <c r="I134" i="7"/>
  <c r="I133" i="7"/>
  <c r="I132" i="7"/>
  <c r="I131" i="7"/>
  <c r="I130" i="7"/>
  <c r="I128" i="7"/>
  <c r="I127" i="7"/>
  <c r="I125" i="7"/>
  <c r="I124" i="7"/>
  <c r="I123" i="7"/>
  <c r="I122" i="7"/>
  <c r="I121" i="7"/>
  <c r="I120" i="7"/>
  <c r="I119" i="7"/>
  <c r="I116" i="7"/>
  <c r="I115" i="7"/>
  <c r="I114" i="7"/>
  <c r="I113" i="7"/>
  <c r="I112" i="7"/>
  <c r="I111" i="7"/>
  <c r="I110" i="7"/>
  <c r="I109" i="7"/>
  <c r="I108" i="7"/>
  <c r="I107" i="7"/>
  <c r="I106" i="7"/>
  <c r="I105" i="7"/>
  <c r="I104" i="7"/>
  <c r="I103" i="7"/>
  <c r="I102" i="7"/>
  <c r="I100" i="7"/>
  <c r="I99" i="7"/>
  <c r="I98" i="7"/>
  <c r="I97" i="7"/>
  <c r="I96" i="7"/>
  <c r="I95" i="7"/>
  <c r="I94" i="7"/>
  <c r="I93" i="7"/>
  <c r="I92" i="7"/>
  <c r="I91" i="7"/>
  <c r="I90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4" i="7"/>
  <c r="I73" i="7"/>
  <c r="I72" i="7"/>
  <c r="I71" i="7"/>
  <c r="I70" i="7"/>
  <c r="I69" i="7"/>
  <c r="I68" i="7"/>
  <c r="I67" i="7"/>
  <c r="I66" i="7"/>
  <c r="I65" i="7"/>
  <c r="I63" i="7"/>
  <c r="I62" i="7"/>
  <c r="I61" i="7"/>
  <c r="I60" i="7"/>
  <c r="I57" i="7"/>
  <c r="I56" i="7"/>
  <c r="I55" i="7"/>
  <c r="I54" i="7"/>
  <c r="I53" i="7"/>
  <c r="I52" i="7"/>
  <c r="I51" i="7"/>
  <c r="I50" i="7"/>
  <c r="I49" i="7"/>
  <c r="I48" i="7"/>
  <c r="I46" i="7"/>
  <c r="I45" i="7"/>
  <c r="I44" i="7"/>
  <c r="I43" i="7"/>
  <c r="I42" i="7"/>
  <c r="I41" i="7"/>
  <c r="I40" i="7"/>
  <c r="I38" i="7"/>
  <c r="I37" i="7"/>
  <c r="I36" i="7"/>
  <c r="I35" i="7"/>
  <c r="I34" i="7"/>
  <c r="I31" i="7"/>
  <c r="I30" i="7"/>
  <c r="I29" i="7"/>
  <c r="I28" i="7"/>
  <c r="I25" i="7"/>
  <c r="I24" i="7"/>
  <c r="I23" i="7"/>
  <c r="I22" i="7"/>
  <c r="I19" i="7"/>
  <c r="I18" i="7"/>
  <c r="I16" i="7"/>
  <c r="I14" i="7"/>
  <c r="I13" i="7"/>
  <c r="I12" i="7"/>
  <c r="H421" i="7"/>
  <c r="H420" i="7"/>
  <c r="H419" i="7"/>
  <c r="H418" i="7"/>
  <c r="H417" i="7"/>
  <c r="H416" i="7"/>
  <c r="H415" i="7"/>
  <c r="H414" i="7"/>
  <c r="H413" i="7"/>
  <c r="H412" i="7"/>
  <c r="H411" i="7"/>
  <c r="H410" i="7"/>
  <c r="H409" i="7"/>
  <c r="H408" i="7"/>
  <c r="H407" i="7"/>
  <c r="H406" i="7"/>
  <c r="H405" i="7"/>
  <c r="H404" i="7"/>
  <c r="H403" i="7"/>
  <c r="H402" i="7"/>
  <c r="H401" i="7"/>
  <c r="H400" i="7"/>
  <c r="H399" i="7"/>
  <c r="H398" i="7"/>
  <c r="H397" i="7"/>
  <c r="H396" i="7"/>
  <c r="H395" i="7"/>
  <c r="H394" i="7"/>
  <c r="H393" i="7"/>
  <c r="H392" i="7"/>
  <c r="H391" i="7"/>
  <c r="H390" i="7"/>
  <c r="H389" i="7"/>
  <c r="H388" i="7"/>
  <c r="H387" i="7"/>
  <c r="H386" i="7"/>
  <c r="H385" i="7"/>
  <c r="H384" i="7"/>
  <c r="H383" i="7"/>
  <c r="H382" i="7"/>
  <c r="H381" i="7"/>
  <c r="H380" i="7"/>
  <c r="H379" i="7"/>
  <c r="H378" i="7"/>
  <c r="H377" i="7"/>
  <c r="H376" i="7"/>
  <c r="H374" i="7"/>
  <c r="H373" i="7"/>
  <c r="H372" i="7"/>
  <c r="H371" i="7"/>
  <c r="H370" i="7"/>
  <c r="H368" i="7"/>
  <c r="H367" i="7"/>
  <c r="H366" i="7"/>
  <c r="H365" i="7"/>
  <c r="H364" i="7"/>
  <c r="H363" i="7"/>
  <c r="H362" i="7"/>
  <c r="H361" i="7"/>
  <c r="H360" i="7"/>
  <c r="H359" i="7"/>
  <c r="H357" i="7"/>
  <c r="H356" i="7"/>
  <c r="H355" i="7"/>
  <c r="H354" i="7"/>
  <c r="H352" i="7"/>
  <c r="H351" i="7"/>
  <c r="H349" i="7"/>
  <c r="H348" i="7"/>
  <c r="H347" i="7"/>
  <c r="H346" i="7"/>
  <c r="H345" i="7"/>
  <c r="H344" i="7"/>
  <c r="H340" i="7"/>
  <c r="H339" i="7"/>
  <c r="H336" i="7"/>
  <c r="H335" i="7"/>
  <c r="H334" i="7"/>
  <c r="H333" i="7"/>
  <c r="H332" i="7"/>
  <c r="H331" i="7"/>
  <c r="H330" i="7"/>
  <c r="H329" i="7"/>
  <c r="H328" i="7"/>
  <c r="H327" i="7"/>
  <c r="H326" i="7"/>
  <c r="H324" i="7"/>
  <c r="H323" i="7"/>
  <c r="H322" i="7"/>
  <c r="H321" i="7"/>
  <c r="H320" i="7"/>
  <c r="H319" i="7"/>
  <c r="H318" i="7"/>
  <c r="H317" i="7"/>
  <c r="H316" i="7"/>
  <c r="H315" i="7"/>
  <c r="H313" i="7"/>
  <c r="H312" i="7"/>
  <c r="H311" i="7"/>
  <c r="H310" i="7"/>
  <c r="H309" i="7"/>
  <c r="H308" i="7"/>
  <c r="H307" i="7"/>
  <c r="H305" i="7"/>
  <c r="H304" i="7"/>
  <c r="H303" i="7"/>
  <c r="H302" i="7"/>
  <c r="H299" i="7"/>
  <c r="H298" i="7"/>
  <c r="H296" i="7"/>
  <c r="H294" i="7"/>
  <c r="H293" i="7"/>
  <c r="H292" i="7"/>
  <c r="H288" i="7"/>
  <c r="H287" i="7"/>
  <c r="H286" i="7"/>
  <c r="H285" i="7"/>
  <c r="H284" i="7"/>
  <c r="H282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258" i="7"/>
  <c r="H257" i="7"/>
  <c r="H255" i="7"/>
  <c r="H254" i="7"/>
  <c r="H253" i="7"/>
  <c r="H252" i="7"/>
  <c r="H251" i="7"/>
  <c r="H247" i="7"/>
  <c r="H246" i="7"/>
  <c r="H245" i="7"/>
  <c r="H244" i="7"/>
  <c r="H243" i="7"/>
  <c r="H241" i="7"/>
  <c r="H240" i="7"/>
  <c r="H239" i="7"/>
  <c r="H238" i="7"/>
  <c r="H237" i="7"/>
  <c r="H236" i="7"/>
  <c r="H235" i="7"/>
  <c r="H234" i="7"/>
  <c r="H233" i="7"/>
  <c r="H232" i="7"/>
  <c r="H231" i="7"/>
  <c r="H230" i="7"/>
  <c r="H229" i="7"/>
  <c r="H228" i="7"/>
  <c r="H227" i="7"/>
  <c r="H226" i="7"/>
  <c r="H225" i="7"/>
  <c r="H223" i="7"/>
  <c r="H222" i="7"/>
  <c r="H221" i="7"/>
  <c r="H220" i="7"/>
  <c r="H219" i="7"/>
  <c r="H217" i="7"/>
  <c r="H216" i="7"/>
  <c r="H215" i="7"/>
  <c r="H214" i="7"/>
  <c r="H213" i="7"/>
  <c r="H212" i="7"/>
  <c r="H211" i="7"/>
  <c r="H210" i="7"/>
  <c r="H209" i="7"/>
  <c r="H208" i="7"/>
  <c r="H206" i="7"/>
  <c r="H205" i="7"/>
  <c r="H204" i="7"/>
  <c r="H203" i="7"/>
  <c r="H202" i="7"/>
  <c r="H200" i="7"/>
  <c r="H199" i="7"/>
  <c r="H197" i="7"/>
  <c r="H196" i="7"/>
  <c r="H195" i="7"/>
  <c r="H194" i="7"/>
  <c r="H193" i="7"/>
  <c r="H192" i="7"/>
  <c r="H187" i="7"/>
  <c r="H186" i="7"/>
  <c r="H185" i="7"/>
  <c r="H184" i="7"/>
  <c r="H183" i="7"/>
  <c r="H182" i="7"/>
  <c r="H179" i="7"/>
  <c r="H178" i="7"/>
  <c r="H177" i="7"/>
  <c r="H176" i="7"/>
  <c r="H175" i="7"/>
  <c r="H174" i="7"/>
  <c r="H173" i="7"/>
  <c r="H171" i="7"/>
  <c r="H170" i="7"/>
  <c r="H169" i="7"/>
  <c r="H168" i="7"/>
  <c r="H167" i="7"/>
  <c r="H166" i="7"/>
  <c r="H165" i="7"/>
  <c r="H164" i="7"/>
  <c r="H163" i="7"/>
  <c r="H162" i="7"/>
  <c r="H161" i="7"/>
  <c r="H159" i="7"/>
  <c r="H158" i="7"/>
  <c r="H157" i="7"/>
  <c r="H156" i="7"/>
  <c r="H155" i="7"/>
  <c r="H154" i="7"/>
  <c r="H153" i="7"/>
  <c r="H151" i="7"/>
  <c r="H150" i="7"/>
  <c r="H149" i="7"/>
  <c r="H148" i="7"/>
  <c r="H145" i="7"/>
  <c r="H144" i="7"/>
  <c r="H143" i="7"/>
  <c r="H142" i="7"/>
  <c r="H141" i="7"/>
  <c r="H140" i="7"/>
  <c r="H139" i="7"/>
  <c r="H138" i="7"/>
  <c r="H137" i="7"/>
  <c r="H136" i="7"/>
  <c r="H134" i="7"/>
  <c r="H133" i="7"/>
  <c r="H132" i="7"/>
  <c r="H131" i="7"/>
  <c r="H130" i="7"/>
  <c r="H128" i="7"/>
  <c r="H127" i="7"/>
  <c r="H125" i="7"/>
  <c r="H124" i="7"/>
  <c r="H123" i="7"/>
  <c r="H122" i="7"/>
  <c r="H121" i="7"/>
  <c r="H120" i="7"/>
  <c r="H119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0" i="7"/>
  <c r="H99" i="7"/>
  <c r="H98" i="7"/>
  <c r="H97" i="7"/>
  <c r="H96" i="7"/>
  <c r="H95" i="7"/>
  <c r="H94" i="7"/>
  <c r="H93" i="7"/>
  <c r="H92" i="7"/>
  <c r="H91" i="7"/>
  <c r="H90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4" i="7"/>
  <c r="H73" i="7"/>
  <c r="H72" i="7"/>
  <c r="H71" i="7"/>
  <c r="H70" i="7"/>
  <c r="H69" i="7"/>
  <c r="H68" i="7"/>
  <c r="H67" i="7"/>
  <c r="H66" i="7"/>
  <c r="H65" i="7"/>
  <c r="H63" i="7"/>
  <c r="H62" i="7"/>
  <c r="H61" i="7"/>
  <c r="H60" i="7"/>
  <c r="H57" i="7"/>
  <c r="H56" i="7"/>
  <c r="H55" i="7"/>
  <c r="H54" i="7"/>
  <c r="H53" i="7"/>
  <c r="H52" i="7"/>
  <c r="H51" i="7"/>
  <c r="H50" i="7"/>
  <c r="H49" i="7"/>
  <c r="H48" i="7"/>
  <c r="H46" i="7"/>
  <c r="H45" i="7"/>
  <c r="H44" i="7"/>
  <c r="H43" i="7"/>
  <c r="H42" i="7"/>
  <c r="H41" i="7"/>
  <c r="H40" i="7"/>
  <c r="H38" i="7"/>
  <c r="H37" i="7"/>
  <c r="H36" i="7"/>
  <c r="H35" i="7"/>
  <c r="H34" i="7"/>
  <c r="H31" i="7"/>
  <c r="H30" i="7"/>
  <c r="H29" i="7"/>
  <c r="H28" i="7"/>
  <c r="H25" i="7"/>
  <c r="H24" i="7"/>
  <c r="H22" i="7"/>
  <c r="H19" i="7"/>
  <c r="H18" i="7"/>
  <c r="H16" i="7"/>
  <c r="H14" i="7"/>
  <c r="H13" i="7"/>
  <c r="H12" i="7"/>
  <c r="F40" i="9"/>
  <c r="F39" i="9"/>
  <c r="F38" i="9"/>
  <c r="F37" i="9"/>
  <c r="F35" i="9"/>
  <c r="F34" i="9"/>
  <c r="F32" i="9"/>
  <c r="F30" i="9"/>
  <c r="E40" i="9"/>
  <c r="E39" i="9"/>
  <c r="E38" i="9"/>
  <c r="E37" i="9"/>
  <c r="E35" i="9"/>
  <c r="E34" i="9"/>
  <c r="E32" i="9"/>
  <c r="E30" i="9"/>
  <c r="F21" i="9"/>
  <c r="F20" i="9"/>
  <c r="F19" i="9"/>
  <c r="F17" i="9"/>
  <c r="F16" i="9"/>
  <c r="F14" i="9"/>
  <c r="F12" i="9"/>
  <c r="E21" i="9"/>
  <c r="E20" i="9"/>
  <c r="E19" i="9"/>
  <c r="E17" i="9"/>
  <c r="E16" i="9"/>
  <c r="E14" i="9"/>
  <c r="E12" i="9"/>
  <c r="I166" i="3"/>
  <c r="I165" i="3"/>
  <c r="I164" i="3"/>
  <c r="I163" i="3"/>
  <c r="I162" i="3"/>
  <c r="I161" i="3"/>
  <c r="I160" i="3"/>
  <c r="I159" i="3"/>
  <c r="I156" i="3"/>
  <c r="I155" i="3"/>
  <c r="I154" i="3"/>
  <c r="I153" i="3"/>
  <c r="I152" i="3"/>
  <c r="I151" i="3"/>
  <c r="I145" i="3"/>
  <c r="I144" i="3"/>
  <c r="I143" i="3"/>
  <c r="I142" i="3"/>
  <c r="I141" i="3"/>
  <c r="I140" i="3"/>
  <c r="I139" i="3"/>
  <c r="I136" i="3"/>
  <c r="I135" i="3"/>
  <c r="I134" i="3"/>
  <c r="I133" i="3"/>
  <c r="I132" i="3"/>
  <c r="I131" i="3"/>
  <c r="I130" i="3"/>
  <c r="I129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1" i="3"/>
  <c r="I110" i="3"/>
  <c r="I109" i="3"/>
  <c r="I108" i="3"/>
  <c r="I107" i="3"/>
  <c r="I106" i="3"/>
  <c r="I105" i="3"/>
  <c r="I104" i="3"/>
  <c r="I103" i="3"/>
  <c r="I102" i="3"/>
  <c r="I101" i="3"/>
  <c r="I99" i="3"/>
  <c r="I98" i="3"/>
  <c r="I97" i="3"/>
  <c r="I96" i="3"/>
  <c r="I95" i="3"/>
  <c r="I94" i="3"/>
  <c r="I93" i="3"/>
  <c r="I91" i="3"/>
  <c r="I90" i="3"/>
  <c r="I89" i="3"/>
  <c r="I88" i="3"/>
  <c r="I85" i="3"/>
  <c r="I84" i="3"/>
  <c r="I83" i="3"/>
  <c r="I82" i="3"/>
  <c r="I81" i="3"/>
  <c r="I80" i="3"/>
  <c r="I79" i="3"/>
  <c r="I78" i="3"/>
  <c r="I76" i="3"/>
  <c r="I74" i="3"/>
  <c r="I73" i="3"/>
  <c r="I72" i="3"/>
  <c r="H166" i="3"/>
  <c r="H165" i="3"/>
  <c r="H164" i="3"/>
  <c r="H163" i="3"/>
  <c r="H162" i="3"/>
  <c r="H161" i="3"/>
  <c r="H160" i="3"/>
  <c r="H156" i="3"/>
  <c r="H155" i="3"/>
  <c r="H154" i="3"/>
  <c r="H153" i="3"/>
  <c r="H152" i="3"/>
  <c r="H151" i="3"/>
  <c r="H145" i="3"/>
  <c r="H144" i="3"/>
  <c r="H143" i="3"/>
  <c r="H142" i="3"/>
  <c r="H141" i="3"/>
  <c r="H140" i="3"/>
  <c r="H139" i="3"/>
  <c r="H136" i="3"/>
  <c r="H135" i="3"/>
  <c r="H134" i="3"/>
  <c r="H133" i="3"/>
  <c r="H132" i="3"/>
  <c r="H131" i="3"/>
  <c r="H130" i="3"/>
  <c r="H129" i="3"/>
  <c r="H126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1" i="3"/>
  <c r="H110" i="3"/>
  <c r="H109" i="3"/>
  <c r="H108" i="3"/>
  <c r="H107" i="3"/>
  <c r="H106" i="3"/>
  <c r="H105" i="3"/>
  <c r="H104" i="3"/>
  <c r="H103" i="3"/>
  <c r="H102" i="3"/>
  <c r="H101" i="3"/>
  <c r="H99" i="3"/>
  <c r="H98" i="3"/>
  <c r="H97" i="3"/>
  <c r="H96" i="3"/>
  <c r="H95" i="3"/>
  <c r="H94" i="3"/>
  <c r="H93" i="3"/>
  <c r="H91" i="3"/>
  <c r="H90" i="3"/>
  <c r="H89" i="3"/>
  <c r="H88" i="3"/>
  <c r="H85" i="3"/>
  <c r="H84" i="3"/>
  <c r="H83" i="3"/>
  <c r="H82" i="3"/>
  <c r="H81" i="3"/>
  <c r="H80" i="3"/>
  <c r="H79" i="3"/>
  <c r="H78" i="3"/>
  <c r="H76" i="3"/>
  <c r="H74" i="3"/>
  <c r="H73" i="3"/>
  <c r="H72" i="3"/>
  <c r="I63" i="3"/>
  <c r="I62" i="3"/>
  <c r="I61" i="3"/>
  <c r="I60" i="3"/>
  <c r="I59" i="3"/>
  <c r="I58" i="3"/>
  <c r="I57" i="3"/>
  <c r="I56" i="3"/>
  <c r="I53" i="3"/>
  <c r="I52" i="3"/>
  <c r="I51" i="3"/>
  <c r="I50" i="3"/>
  <c r="I49" i="3"/>
  <c r="I48" i="3"/>
  <c r="I47" i="3"/>
  <c r="I46" i="3"/>
  <c r="I44" i="3"/>
  <c r="I43" i="3"/>
  <c r="I40" i="3"/>
  <c r="I39" i="3"/>
  <c r="I38" i="3"/>
  <c r="I37" i="3"/>
  <c r="I36" i="3"/>
  <c r="I35" i="3"/>
  <c r="I34" i="3"/>
  <c r="I28" i="3"/>
  <c r="I27" i="3"/>
  <c r="I26" i="3"/>
  <c r="I25" i="3"/>
  <c r="I24" i="3"/>
  <c r="I23" i="3"/>
  <c r="I22" i="3"/>
  <c r="I21" i="3"/>
  <c r="I19" i="3"/>
  <c r="I18" i="3"/>
  <c r="I16" i="3"/>
  <c r="I15" i="3"/>
  <c r="I14" i="3"/>
  <c r="I13" i="3"/>
  <c r="I12" i="3"/>
  <c r="H63" i="3"/>
  <c r="H62" i="3"/>
  <c r="H61" i="3"/>
  <c r="H60" i="3"/>
  <c r="H59" i="3"/>
  <c r="H58" i="3"/>
  <c r="H57" i="3"/>
  <c r="H56" i="3"/>
  <c r="H53" i="3"/>
  <c r="H52" i="3"/>
  <c r="H51" i="3"/>
  <c r="H50" i="3"/>
  <c r="H49" i="3"/>
  <c r="H48" i="3"/>
  <c r="H47" i="3"/>
  <c r="H46" i="3"/>
  <c r="H44" i="3"/>
  <c r="H43" i="3"/>
  <c r="H40" i="3"/>
  <c r="H39" i="3"/>
  <c r="H38" i="3"/>
  <c r="H37" i="3"/>
  <c r="H36" i="3"/>
  <c r="H35" i="3"/>
  <c r="H34" i="3"/>
  <c r="H28" i="3"/>
  <c r="H27" i="3"/>
  <c r="H26" i="3"/>
  <c r="H25" i="3"/>
  <c r="H24" i="3"/>
  <c r="H23" i="3"/>
  <c r="H22" i="3"/>
  <c r="H21" i="3"/>
  <c r="H19" i="3"/>
  <c r="H18" i="3"/>
  <c r="H16" i="3"/>
  <c r="H15" i="3"/>
  <c r="H14" i="3"/>
  <c r="H13" i="3"/>
  <c r="J21" i="1"/>
  <c r="J20" i="1"/>
  <c r="J19" i="1"/>
  <c r="J14" i="1"/>
  <c r="J13" i="1"/>
  <c r="J12" i="1"/>
  <c r="J11" i="1"/>
  <c r="J10" i="1"/>
  <c r="J9" i="1"/>
  <c r="J8" i="1"/>
  <c r="I30" i="1"/>
  <c r="I27" i="1"/>
  <c r="I26" i="1"/>
  <c r="I21" i="1"/>
  <c r="I20" i="1"/>
  <c r="I19" i="1"/>
  <c r="I14" i="1"/>
  <c r="I13" i="1"/>
  <c r="I12" i="1"/>
  <c r="I11" i="1"/>
  <c r="I8" i="1"/>
  <c r="I10" i="1"/>
  <c r="I9" i="1"/>
  <c r="C11" i="5" l="1"/>
  <c r="D36" i="9"/>
  <c r="D33" i="9"/>
  <c r="D28" i="9" s="1"/>
  <c r="D31" i="9"/>
  <c r="D29" i="9"/>
  <c r="C36" i="9"/>
  <c r="C33" i="9"/>
  <c r="C31" i="9"/>
  <c r="C29" i="9"/>
  <c r="D18" i="9"/>
  <c r="G350" i="7"/>
  <c r="G338" i="7"/>
  <c r="G301" i="7"/>
  <c r="G295" i="7"/>
  <c r="G260" i="7"/>
  <c r="G256" i="7"/>
  <c r="G250" i="7"/>
  <c r="G172" i="7"/>
  <c r="G89" i="7"/>
  <c r="G47" i="7"/>
  <c r="G15" i="7"/>
  <c r="G21" i="7"/>
  <c r="G342" i="7" l="1"/>
  <c r="G337" i="7"/>
  <c r="H338" i="7"/>
  <c r="C10" i="5"/>
  <c r="F10" i="5" s="1"/>
  <c r="F11" i="5"/>
  <c r="F31" i="9"/>
  <c r="F18" i="9"/>
  <c r="F36" i="9"/>
  <c r="F33" i="9"/>
  <c r="F29" i="9"/>
  <c r="G259" i="7"/>
  <c r="G249" i="7"/>
  <c r="G20" i="7"/>
  <c r="H21" i="7"/>
  <c r="H15" i="7"/>
  <c r="G181" i="7"/>
  <c r="G147" i="7"/>
  <c r="G306" i="7"/>
  <c r="G291" i="7"/>
  <c r="G17" i="7"/>
  <c r="G101" i="7"/>
  <c r="G152" i="7"/>
  <c r="G191" i="7"/>
  <c r="G325" i="7"/>
  <c r="G39" i="7"/>
  <c r="G160" i="7"/>
  <c r="G314" i="7"/>
  <c r="G297" i="7"/>
  <c r="C28" i="9"/>
  <c r="F338" i="7"/>
  <c r="F160" i="7"/>
  <c r="F21" i="7"/>
  <c r="I21" i="7" s="1"/>
  <c r="F419" i="7"/>
  <c r="E419" i="7"/>
  <c r="F412" i="7"/>
  <c r="E412" i="7"/>
  <c r="F403" i="7"/>
  <c r="F402" i="7" s="1"/>
  <c r="E403" i="7"/>
  <c r="E402" i="7" s="1"/>
  <c r="F394" i="7"/>
  <c r="E394" i="7"/>
  <c r="F383" i="7"/>
  <c r="E383" i="7"/>
  <c r="F375" i="7"/>
  <c r="E375" i="7"/>
  <c r="H375" i="7" s="1"/>
  <c r="F370" i="7"/>
  <c r="F369" i="7" s="1"/>
  <c r="E370" i="7"/>
  <c r="F366" i="7"/>
  <c r="E366" i="7"/>
  <c r="F364" i="7"/>
  <c r="E364" i="7"/>
  <c r="F360" i="7"/>
  <c r="E360" i="7"/>
  <c r="I338" i="7" l="1"/>
  <c r="F337" i="7"/>
  <c r="I160" i="7"/>
  <c r="G341" i="7"/>
  <c r="F28" i="9"/>
  <c r="G189" i="7"/>
  <c r="G248" i="7"/>
  <c r="G180" i="7"/>
  <c r="G33" i="7"/>
  <c r="G75" i="7"/>
  <c r="G300" i="7"/>
  <c r="G146" i="7"/>
  <c r="G290" i="7"/>
  <c r="F359" i="7"/>
  <c r="F358" i="7" s="1"/>
  <c r="F422" i="7" s="1"/>
  <c r="E359" i="7"/>
  <c r="E369" i="7"/>
  <c r="B36" i="9"/>
  <c r="E36" i="9" s="1"/>
  <c r="B18" i="9"/>
  <c r="E18" i="9" s="1"/>
  <c r="B11" i="9"/>
  <c r="D11" i="9"/>
  <c r="B13" i="9"/>
  <c r="D13" i="9"/>
  <c r="B15" i="9"/>
  <c r="D15" i="9"/>
  <c r="B29" i="9"/>
  <c r="E29" i="9" s="1"/>
  <c r="B31" i="9"/>
  <c r="E31" i="9" s="1"/>
  <c r="B33" i="9"/>
  <c r="E33" i="9" s="1"/>
  <c r="D10" i="9" l="1"/>
  <c r="E15" i="9"/>
  <c r="F15" i="9"/>
  <c r="E13" i="9"/>
  <c r="F13" i="9"/>
  <c r="E11" i="9"/>
  <c r="F11" i="9"/>
  <c r="G188" i="7"/>
  <c r="G283" i="7"/>
  <c r="G32" i="7"/>
  <c r="E358" i="7"/>
  <c r="H369" i="7"/>
  <c r="G135" i="7"/>
  <c r="G64" i="7"/>
  <c r="G289" i="7"/>
  <c r="B28" i="9"/>
  <c r="E28" i="9" s="1"/>
  <c r="B10" i="9"/>
  <c r="F10" i="9" l="1"/>
  <c r="E10" i="9"/>
  <c r="G353" i="7"/>
  <c r="G58" i="7"/>
  <c r="E422" i="7"/>
  <c r="H422" i="7" s="1"/>
  <c r="H358" i="7"/>
  <c r="G201" i="7"/>
  <c r="G129" i="7"/>
  <c r="E20" i="3"/>
  <c r="E15" i="3"/>
  <c r="E12" i="3"/>
  <c r="H12" i="3" s="1"/>
  <c r="G150" i="3"/>
  <c r="G146" i="3"/>
  <c r="G138" i="3"/>
  <c r="G137" i="3" s="1"/>
  <c r="G128" i="3"/>
  <c r="G112" i="3"/>
  <c r="G110" i="3"/>
  <c r="G100" i="3"/>
  <c r="G92" i="3"/>
  <c r="G87" i="3"/>
  <c r="G77" i="3"/>
  <c r="G75" i="3"/>
  <c r="G71" i="3"/>
  <c r="G55" i="3"/>
  <c r="G45" i="3"/>
  <c r="I45" i="3" s="1"/>
  <c r="G42" i="3"/>
  <c r="G33" i="3"/>
  <c r="G20" i="3"/>
  <c r="G17" i="3"/>
  <c r="F55" i="3"/>
  <c r="F54" i="3" s="1"/>
  <c r="G11" i="3" l="1"/>
  <c r="G127" i="3"/>
  <c r="G54" i="3"/>
  <c r="I54" i="3" s="1"/>
  <c r="I55" i="3"/>
  <c r="G41" i="3"/>
  <c r="G32" i="3"/>
  <c r="H20" i="3"/>
  <c r="G70" i="3"/>
  <c r="G148" i="3"/>
  <c r="G147" i="3" s="1"/>
  <c r="G86" i="3"/>
  <c r="G69" i="3" l="1"/>
  <c r="G64" i="3"/>
  <c r="G10" i="3"/>
  <c r="I157" i="3"/>
  <c r="F150" i="3"/>
  <c r="F146" i="3"/>
  <c r="I146" i="3" s="1"/>
  <c r="F138" i="3"/>
  <c r="F128" i="3"/>
  <c r="F112" i="3"/>
  <c r="I112" i="3" s="1"/>
  <c r="F110" i="3"/>
  <c r="F100" i="3"/>
  <c r="I100" i="3" s="1"/>
  <c r="F92" i="3"/>
  <c r="I92" i="3" s="1"/>
  <c r="F87" i="3"/>
  <c r="I87" i="3" s="1"/>
  <c r="F77" i="3"/>
  <c r="I77" i="3" s="1"/>
  <c r="F75" i="3"/>
  <c r="I75" i="3" s="1"/>
  <c r="F71" i="3"/>
  <c r="I71" i="3" s="1"/>
  <c r="F45" i="3"/>
  <c r="F42" i="3"/>
  <c r="I42" i="3" s="1"/>
  <c r="F33" i="3"/>
  <c r="F20" i="3"/>
  <c r="I20" i="3" s="1"/>
  <c r="F17" i="3"/>
  <c r="I17" i="3" s="1"/>
  <c r="F350" i="7"/>
  <c r="I350" i="7" s="1"/>
  <c r="F343" i="7"/>
  <c r="I343" i="7" s="1"/>
  <c r="I337" i="7"/>
  <c r="F334" i="7"/>
  <c r="F333" i="7" s="1"/>
  <c r="F325" i="7"/>
  <c r="I325" i="7" s="1"/>
  <c r="F314" i="7"/>
  <c r="I314" i="7" s="1"/>
  <c r="F306" i="7"/>
  <c r="I306" i="7" s="1"/>
  <c r="F301" i="7"/>
  <c r="I301" i="7" s="1"/>
  <c r="F297" i="7"/>
  <c r="I297" i="7" s="1"/>
  <c r="F295" i="7"/>
  <c r="I295" i="7" s="1"/>
  <c r="F291" i="7"/>
  <c r="I291" i="7" s="1"/>
  <c r="F273" i="7"/>
  <c r="F265" i="7"/>
  <c r="F260" i="7"/>
  <c r="I260" i="7" s="1"/>
  <c r="F256" i="7"/>
  <c r="I256" i="7" s="1"/>
  <c r="F254" i="7"/>
  <c r="F250" i="7"/>
  <c r="I250" i="7" s="1"/>
  <c r="F232" i="7"/>
  <c r="F224" i="7"/>
  <c r="F219" i="7"/>
  <c r="F215" i="7"/>
  <c r="F213" i="7"/>
  <c r="F209" i="7"/>
  <c r="F198" i="7"/>
  <c r="I198" i="7" s="1"/>
  <c r="F191" i="7"/>
  <c r="I191" i="7" s="1"/>
  <c r="F184" i="7"/>
  <c r="F181" i="7"/>
  <c r="F172" i="7"/>
  <c r="I172" i="7" s="1"/>
  <c r="F152" i="7"/>
  <c r="I152" i="7" s="1"/>
  <c r="F147" i="7"/>
  <c r="I147" i="7" s="1"/>
  <c r="F143" i="7"/>
  <c r="F141" i="7"/>
  <c r="F137" i="7"/>
  <c r="F126" i="7"/>
  <c r="I126" i="7" s="1"/>
  <c r="F119" i="7"/>
  <c r="F113" i="7"/>
  <c r="F110" i="7"/>
  <c r="F109" i="7" s="1"/>
  <c r="F101" i="7"/>
  <c r="I101" i="7" s="1"/>
  <c r="F89" i="7"/>
  <c r="I89" i="7" s="1"/>
  <c r="F81" i="7"/>
  <c r="F76" i="7"/>
  <c r="F72" i="7"/>
  <c r="F70" i="7"/>
  <c r="F66" i="7"/>
  <c r="F47" i="7"/>
  <c r="I47" i="7" s="1"/>
  <c r="F39" i="7"/>
  <c r="I39" i="7" s="1"/>
  <c r="F34" i="7"/>
  <c r="F20" i="7"/>
  <c r="I20" i="7" s="1"/>
  <c r="F17" i="7"/>
  <c r="I17" i="7" s="1"/>
  <c r="F15" i="7"/>
  <c r="I15" i="7" s="1"/>
  <c r="F180" i="7" l="1"/>
  <c r="I180" i="7" s="1"/>
  <c r="I181" i="7"/>
  <c r="I150" i="3"/>
  <c r="F137" i="3"/>
  <c r="I137" i="3" s="1"/>
  <c r="I138" i="3"/>
  <c r="F127" i="3"/>
  <c r="I127" i="3" s="1"/>
  <c r="I128" i="3"/>
  <c r="F32" i="3"/>
  <c r="I32" i="3" s="1"/>
  <c r="I33" i="3"/>
  <c r="G167" i="3"/>
  <c r="F342" i="7"/>
  <c r="F75" i="7"/>
  <c r="I75" i="7" s="1"/>
  <c r="F290" i="7"/>
  <c r="I290" i="7" s="1"/>
  <c r="F118" i="7"/>
  <c r="F65" i="7"/>
  <c r="F218" i="7"/>
  <c r="F300" i="7"/>
  <c r="I300" i="7" s="1"/>
  <c r="F208" i="7"/>
  <c r="F136" i="7"/>
  <c r="F189" i="7"/>
  <c r="F259" i="7"/>
  <c r="I259" i="7" s="1"/>
  <c r="F33" i="7"/>
  <c r="F146" i="7"/>
  <c r="F249" i="7"/>
  <c r="I249" i="7" s="1"/>
  <c r="F70" i="3"/>
  <c r="I70" i="3" s="1"/>
  <c r="F41" i="3"/>
  <c r="I41" i="3" s="1"/>
  <c r="I11" i="3"/>
  <c r="F86" i="3"/>
  <c r="I86" i="3" s="1"/>
  <c r="F117" i="7" l="1"/>
  <c r="I117" i="7" s="1"/>
  <c r="I118" i="7"/>
  <c r="F341" i="7"/>
  <c r="I341" i="7" s="1"/>
  <c r="I342" i="7"/>
  <c r="F188" i="7"/>
  <c r="I188" i="7" s="1"/>
  <c r="I189" i="7"/>
  <c r="F135" i="7"/>
  <c r="I135" i="7" s="1"/>
  <c r="I146" i="7"/>
  <c r="F32" i="7"/>
  <c r="I33" i="7"/>
  <c r="I147" i="3"/>
  <c r="I148" i="3"/>
  <c r="F64" i="7"/>
  <c r="F289" i="7"/>
  <c r="F248" i="7"/>
  <c r="F207" i="7"/>
  <c r="F242" i="7" s="1"/>
  <c r="F69" i="3"/>
  <c r="I69" i="3" s="1"/>
  <c r="F64" i="3"/>
  <c r="I64" i="3" s="1"/>
  <c r="F10" i="3"/>
  <c r="I10" i="3" s="1"/>
  <c r="F353" i="7" l="1"/>
  <c r="I353" i="7" s="1"/>
  <c r="I289" i="7"/>
  <c r="F283" i="7"/>
  <c r="I283" i="7" s="1"/>
  <c r="I248" i="7"/>
  <c r="F201" i="7"/>
  <c r="I201" i="7" s="1"/>
  <c r="F129" i="7"/>
  <c r="I129" i="7" s="1"/>
  <c r="I64" i="7"/>
  <c r="F58" i="7"/>
  <c r="I58" i="7" s="1"/>
  <c r="I32" i="7"/>
  <c r="F167" i="3"/>
  <c r="I167" i="3" s="1"/>
  <c r="E273" i="7"/>
  <c r="E265" i="7"/>
  <c r="E260" i="7"/>
  <c r="H260" i="7" s="1"/>
  <c r="E256" i="7"/>
  <c r="H256" i="7" s="1"/>
  <c r="E254" i="7"/>
  <c r="E250" i="7"/>
  <c r="H250" i="7" s="1"/>
  <c r="E146" i="3"/>
  <c r="H146" i="3" s="1"/>
  <c r="E259" i="7" l="1"/>
  <c r="H259" i="7" s="1"/>
  <c r="E249" i="7"/>
  <c r="H249" i="7" s="1"/>
  <c r="E248" i="7" l="1"/>
  <c r="E283" i="7" l="1"/>
  <c r="H283" i="7" s="1"/>
  <c r="H248" i="7"/>
  <c r="E350" i="7"/>
  <c r="E343" i="7"/>
  <c r="H343" i="7" s="1"/>
  <c r="E334" i="7"/>
  <c r="E333" i="7" s="1"/>
  <c r="E325" i="7"/>
  <c r="H325" i="7" s="1"/>
  <c r="E314" i="7"/>
  <c r="H314" i="7" s="1"/>
  <c r="E306" i="7"/>
  <c r="H306" i="7" s="1"/>
  <c r="E301" i="7"/>
  <c r="H301" i="7" s="1"/>
  <c r="E297" i="7"/>
  <c r="H297" i="7" s="1"/>
  <c r="E295" i="7"/>
  <c r="H295" i="7" s="1"/>
  <c r="E291" i="7"/>
  <c r="H291" i="7" s="1"/>
  <c r="E232" i="7"/>
  <c r="E224" i="7"/>
  <c r="H224" i="7" s="1"/>
  <c r="E219" i="7"/>
  <c r="E215" i="7"/>
  <c r="E213" i="7"/>
  <c r="E209" i="7"/>
  <c r="E198" i="7"/>
  <c r="H198" i="7" s="1"/>
  <c r="E191" i="7"/>
  <c r="H191" i="7" s="1"/>
  <c r="E184" i="7"/>
  <c r="E181" i="7"/>
  <c r="E172" i="7"/>
  <c r="H172" i="7" s="1"/>
  <c r="E160" i="7"/>
  <c r="H160" i="7" s="1"/>
  <c r="E152" i="7"/>
  <c r="H152" i="7" s="1"/>
  <c r="E147" i="7"/>
  <c r="H147" i="7" s="1"/>
  <c r="E143" i="7"/>
  <c r="E141" i="7"/>
  <c r="E137" i="7"/>
  <c r="E72" i="7"/>
  <c r="H350" i="7" l="1"/>
  <c r="E342" i="7"/>
  <c r="E341" i="7" s="1"/>
  <c r="E180" i="7"/>
  <c r="H180" i="7" s="1"/>
  <c r="H181" i="7"/>
  <c r="E218" i="7"/>
  <c r="H218" i="7" s="1"/>
  <c r="E146" i="7"/>
  <c r="H146" i="7" s="1"/>
  <c r="E300" i="7"/>
  <c r="H300" i="7" s="1"/>
  <c r="E208" i="7"/>
  <c r="E290" i="7"/>
  <c r="H290" i="7" s="1"/>
  <c r="E136" i="7"/>
  <c r="H157" i="3"/>
  <c r="E150" i="3"/>
  <c r="H150" i="3" s="1"/>
  <c r="E138" i="3"/>
  <c r="E128" i="3"/>
  <c r="E112" i="3"/>
  <c r="H112" i="3" s="1"/>
  <c r="E110" i="3"/>
  <c r="E100" i="3"/>
  <c r="H100" i="3" s="1"/>
  <c r="E92" i="3"/>
  <c r="H92" i="3" s="1"/>
  <c r="E87" i="3"/>
  <c r="H87" i="3" s="1"/>
  <c r="E77" i="3"/>
  <c r="H77" i="3" s="1"/>
  <c r="E75" i="3"/>
  <c r="H75" i="3" s="1"/>
  <c r="E71" i="3"/>
  <c r="H71" i="3" s="1"/>
  <c r="E55" i="3"/>
  <c r="E45" i="3"/>
  <c r="H45" i="3" s="1"/>
  <c r="E42" i="3"/>
  <c r="H42" i="3" s="1"/>
  <c r="E33" i="3"/>
  <c r="E17" i="3"/>
  <c r="H17" i="3" s="1"/>
  <c r="E137" i="3" l="1"/>
  <c r="H137" i="3" s="1"/>
  <c r="H138" i="3"/>
  <c r="E188" i="7"/>
  <c r="H188" i="7" s="1"/>
  <c r="H189" i="7"/>
  <c r="E127" i="3"/>
  <c r="H127" i="3" s="1"/>
  <c r="H128" i="3"/>
  <c r="E54" i="3"/>
  <c r="H54" i="3" s="1"/>
  <c r="H55" i="3"/>
  <c r="E32" i="3"/>
  <c r="H32" i="3" s="1"/>
  <c r="H33" i="3"/>
  <c r="E207" i="7"/>
  <c r="E11" i="3"/>
  <c r="H11" i="3" s="1"/>
  <c r="E147" i="3"/>
  <c r="E41" i="3"/>
  <c r="H41" i="3" s="1"/>
  <c r="E86" i="3"/>
  <c r="H86" i="3" s="1"/>
  <c r="E70" i="3"/>
  <c r="H70" i="3" s="1"/>
  <c r="E135" i="7"/>
  <c r="E20" i="7"/>
  <c r="H20" i="7" s="1"/>
  <c r="E17" i="7"/>
  <c r="H17" i="7" s="1"/>
  <c r="E242" i="7" l="1"/>
  <c r="H242" i="7" s="1"/>
  <c r="H207" i="7"/>
  <c r="E201" i="7"/>
  <c r="H201" i="7" s="1"/>
  <c r="H135" i="7"/>
  <c r="H147" i="3"/>
  <c r="H148" i="3"/>
  <c r="E10" i="3"/>
  <c r="H10" i="3" s="1"/>
  <c r="E64" i="3"/>
  <c r="H64" i="3" s="1"/>
  <c r="E69" i="3"/>
  <c r="E167" i="3" l="1"/>
  <c r="H167" i="3" s="1"/>
  <c r="H69" i="3"/>
  <c r="E126" i="7"/>
  <c r="H126" i="7" s="1"/>
  <c r="E119" i="7"/>
  <c r="E110" i="7"/>
  <c r="E109" i="7" s="1"/>
  <c r="E101" i="7"/>
  <c r="H101" i="7" s="1"/>
  <c r="E89" i="7"/>
  <c r="H89" i="7" s="1"/>
  <c r="E81" i="7"/>
  <c r="E76" i="7"/>
  <c r="E70" i="7"/>
  <c r="E66" i="7"/>
  <c r="E47" i="7"/>
  <c r="H47" i="7" s="1"/>
  <c r="E39" i="7"/>
  <c r="H39" i="7" s="1"/>
  <c r="E34" i="7"/>
  <c r="E33" i="7" l="1"/>
  <c r="H33" i="7" s="1"/>
  <c r="E113" i="7"/>
  <c r="E118" i="7"/>
  <c r="E75" i="7"/>
  <c r="E117" i="7" l="1"/>
  <c r="H117" i="7" s="1"/>
  <c r="H118" i="7"/>
  <c r="E65" i="7"/>
  <c r="E64" i="7" s="1"/>
  <c r="H64" i="7" s="1"/>
  <c r="H75" i="7"/>
  <c r="E32" i="7"/>
  <c r="E11" i="7"/>
  <c r="F11" i="7"/>
  <c r="F10" i="7" s="1"/>
  <c r="F9" i="7" s="1"/>
  <c r="F26" i="7" s="1"/>
  <c r="G11" i="7"/>
  <c r="G10" i="7" l="1"/>
  <c r="I11" i="7"/>
  <c r="E129" i="7"/>
  <c r="H129" i="7" s="1"/>
  <c r="E58" i="7"/>
  <c r="H58" i="7" s="1"/>
  <c r="H32" i="7"/>
  <c r="E10" i="7"/>
  <c r="H11" i="7"/>
  <c r="G9" i="7" l="1"/>
  <c r="I10" i="7"/>
  <c r="E9" i="7"/>
  <c r="H10" i="7"/>
  <c r="G26" i="7" l="1"/>
  <c r="I26" i="7" s="1"/>
  <c r="I9" i="7"/>
  <c r="E26" i="7"/>
  <c r="H9" i="7"/>
  <c r="E337" i="7"/>
  <c r="H342" i="7"/>
  <c r="H341" i="7"/>
  <c r="H337" i="7" l="1"/>
  <c r="E289" i="7"/>
  <c r="H289" i="7" s="1"/>
  <c r="H26" i="7"/>
  <c r="E353" i="7" l="1"/>
  <c r="H353" i="7" s="1"/>
</calcChain>
</file>

<file path=xl/sharedStrings.xml><?xml version="1.0" encoding="utf-8"?>
<sst xmlns="http://schemas.openxmlformats.org/spreadsheetml/2006/main" count="921" uniqueCount="202">
  <si>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</si>
  <si>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</si>
  <si>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</si>
  <si>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</si>
  <si>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</si>
  <si>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</si>
  <si>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</si>
  <si>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</si>
  <si>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</si>
  <si>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</si>
  <si>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</si>
  <si>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</si>
  <si>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</si>
  <si>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</si>
  <si>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</si>
  <si>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</si>
  <si>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</si>
  <si>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</si>
  <si>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</si>
  <si>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</si>
  <si>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</si>
  <si>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</si>
  <si>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PREMA FUNKCIJSKOJ KLASIFIKACIJI</t>
  </si>
  <si>
    <t>BROJČANA OZNAKA I NAZIV</t>
  </si>
  <si>
    <t>UKUPNI RASHODI</t>
  </si>
  <si>
    <t>II. POSEBNI DIO</t>
  </si>
  <si>
    <t>I. OPĆI DIO</t>
  </si>
  <si>
    <t>Šifra</t>
  </si>
  <si>
    <t xml:space="preserve">Naziv </t>
  </si>
  <si>
    <t>Materijalni rashodi</t>
  </si>
  <si>
    <t>NAZIV PROGRAMA</t>
  </si>
  <si>
    <t>A) SAŽETAK RAČUNA PRIHODA I RASHODA</t>
  </si>
  <si>
    <t>B) SAŽETAK RAČUNA FINANCIRANJA</t>
  </si>
  <si>
    <t>Pomoći iz inozemstva i od subjekata unutar općeg proračuna</t>
  </si>
  <si>
    <t>Ostale pomoći</t>
  </si>
  <si>
    <t>Ostali prihodi za posebne namjene</t>
  </si>
  <si>
    <t>Rashodi za nabavu proizvedene dugotrajne imovine</t>
  </si>
  <si>
    <t>C) PRENESENI VIŠAK ILI PRENESENI MANJAK I VIŠEGODIŠNJI PLAN URAVNOTEŽENJA</t>
  </si>
  <si>
    <t>Plaće (bruto)</t>
  </si>
  <si>
    <t>Doprinosi na plaće</t>
  </si>
  <si>
    <t>Naknade troškova zaposlenima</t>
  </si>
  <si>
    <t>Rashodi za materijal i energiju</t>
  </si>
  <si>
    <t>Rashodi za usluge</t>
  </si>
  <si>
    <t>Ostali nespomenuti rashodi poslovanja</t>
  </si>
  <si>
    <t>Financijski rashodi</t>
  </si>
  <si>
    <t>Ostali financijski rashodi</t>
  </si>
  <si>
    <t>Naknade građanima i kućanstvima na temelju osiguranja i druge naknade</t>
  </si>
  <si>
    <t>Ostale naknade građanima i kućanstvima iz proračuna</t>
  </si>
  <si>
    <t>Postrojenja i oprema</t>
  </si>
  <si>
    <t>Knjige, umjetnička djela i ostale izložbene vrijednosti</t>
  </si>
  <si>
    <t>Plaće za redovan rad</t>
  </si>
  <si>
    <t>Plaće za prekovremeni rad</t>
  </si>
  <si>
    <t>Plaće za posebne uvjete rada</t>
  </si>
  <si>
    <t>Ostali rashodi za zapslene</t>
  </si>
  <si>
    <t>Ostali rashodi za zaposlene</t>
  </si>
  <si>
    <t>Doprinos za mirovinsko osiguranje</t>
  </si>
  <si>
    <t>Dobrinos za obvezno zdravstveno osiguranje</t>
  </si>
  <si>
    <t>Službena putovanja</t>
  </si>
  <si>
    <t>Naknade za prijevoz, ra rad na terenu i odvojeni život</t>
  </si>
  <si>
    <t>Stručno usavršavanje zaposlenika</t>
  </si>
  <si>
    <t>Ostale naknade troškova zaposlenika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</si>
  <si>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</si>
  <si>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</si>
  <si>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</si>
  <si>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</si>
  <si>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</si>
  <si>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Vojna sredstva za jednokratnu  upotrebu</t>
  </si>
  <si>
    <t>Službena , radna i zaštitna odjeća i obuća</t>
  </si>
  <si>
    <t>Usluge telofona, pošte i prijevoza</t>
  </si>
  <si>
    <t>Usluge tekućeg i investicijskog održavanja</t>
  </si>
  <si>
    <t>Usluge promidžbe i informiranja</t>
  </si>
  <si>
    <t>Komunalne usluge</t>
  </si>
  <si>
    <t>Zakupnine i najamnine</t>
  </si>
  <si>
    <t>Zadravstvene i veterinarske usluge</t>
  </si>
  <si>
    <t>Intelektualne i osobne usluge</t>
  </si>
  <si>
    <t>Računalne usluge</t>
  </si>
  <si>
    <t>Ostale usluge</t>
  </si>
  <si>
    <t>Naknada troškova osobama izvan radnog odnosa</t>
  </si>
  <si>
    <t>Ostali nespomenuti rashodi psolovanja</t>
  </si>
  <si>
    <t>Naknade za rad predstavničkih i izvršnih tijela, povjerenstava i slično</t>
  </si>
  <si>
    <t>Premije osiguranja</t>
  </si>
  <si>
    <t>Reprezenatacije</t>
  </si>
  <si>
    <t>Članarine i norme</t>
  </si>
  <si>
    <t>Pristojbe i naknade</t>
  </si>
  <si>
    <t>Troškovi sudskih postupaka</t>
  </si>
  <si>
    <t>Bankarske usluge i usluge platnog prometa</t>
  </si>
  <si>
    <t>Zatezne kamate</t>
  </si>
  <si>
    <t>Naknade građanima i kućanstvima u novcu</t>
  </si>
  <si>
    <t>Naknade građanima i kućanstvima u naravi</t>
  </si>
  <si>
    <t>Uredska oprema i namještaj</t>
  </si>
  <si>
    <t>Komunikacijska oprema</t>
  </si>
  <si>
    <t>Oprema za održavanje i zaštitu</t>
  </si>
  <si>
    <t>Instrumenti uređaji i strojevi</t>
  </si>
  <si>
    <t>Sportska i glazbena oprema</t>
  </si>
  <si>
    <t>Uređaji, strojevi i oprema za ostale namjene</t>
  </si>
  <si>
    <t>Knjige</t>
  </si>
  <si>
    <t>UKUPNO:</t>
  </si>
  <si>
    <t>ŠKOLSTVO1013</t>
  </si>
  <si>
    <t>09 Obrazovanje</t>
  </si>
  <si>
    <t>0912 Osnovno obrazovanje</t>
  </si>
  <si>
    <t>096 Dodatne usluge u obrazovanju</t>
  </si>
  <si>
    <t>098 Usluge obrazovanja koje nisu drugdje
svrstane</t>
  </si>
  <si>
    <t>Pomoći EU</t>
  </si>
  <si>
    <t>Nakn.trošk.osobama izvan rad.odn.</t>
  </si>
  <si>
    <t>Nakn.trošk.osobama izvan radnog odnosa</t>
  </si>
  <si>
    <t>UKUPNO RASHODI</t>
  </si>
  <si>
    <t>Pomoći proračnskim korisnicma iz proračuna koji im nije nadležan</t>
  </si>
  <si>
    <t>Tekuće pomoći proraračnskim korisnicima iz proraučuna koji im nije nadležan</t>
  </si>
  <si>
    <t>Kapitalne pomoći proračunskim korisnicma iz proračuna koji im nije nadležan</t>
  </si>
  <si>
    <t>Pomoći temeljem prijenosa EU sredstava</t>
  </si>
  <si>
    <t>Tekuće pomoći temeljem prijenosa EU sredstava</t>
  </si>
  <si>
    <t>Kapitalne pomoći temeljem prijenosa EU sredstava</t>
  </si>
  <si>
    <t>Prihodi po posebnim propisima</t>
  </si>
  <si>
    <t>Ostali nespomenuri prihodi</t>
  </si>
  <si>
    <t>Prihodi od upravnih i administrativnih 
pristojbi, pristojbi po posebnim propisima i naknada</t>
  </si>
  <si>
    <t>Prihodi od prodaje proizvoda i robe te pruženih usluga i prihoda od donacija</t>
  </si>
  <si>
    <t>Prihodi odr prodaje proizvoda i roba te pruženh usluga</t>
  </si>
  <si>
    <t>Prihodi od prodaje proizvoda i robe</t>
  </si>
  <si>
    <t>Prihodi od pruženih usluga</t>
  </si>
  <si>
    <t>Donacije od pravnih i fizičkih osoba izvan općeg proračuna</t>
  </si>
  <si>
    <t>Tekuće donacije</t>
  </si>
  <si>
    <t>Kapitalne donacije</t>
  </si>
  <si>
    <t>Prihodi iz nadležnog proračuna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</si>
  <si>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</si>
  <si>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</si>
  <si>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neifnancijske imovine</t>
  </si>
  <si>
    <t>UKUPNO PRIHODI</t>
  </si>
  <si>
    <t>Naknade za prijevoz, za rad na terenu i odvojeni život</t>
  </si>
  <si>
    <t>Aktivnost A101314</t>
  </si>
  <si>
    <t>Vlastiti i ostali prihodi</t>
  </si>
  <si>
    <t>Aktivnost A101301</t>
  </si>
  <si>
    <t>Decentralizirana sredstva</t>
  </si>
  <si>
    <t>Aktivnost T100103</t>
  </si>
  <si>
    <t>Projekt ''Školski obroci svima''</t>
  </si>
  <si>
    <t>Osnovno školstvo</t>
  </si>
  <si>
    <t>Ostali izdaci za osnovne škole</t>
  </si>
  <si>
    <t xml:space="preserve">Vlastiti i ostali prihodi </t>
  </si>
  <si>
    <t>Projekt ''Škole jednakih mogućnosti''</t>
  </si>
  <si>
    <t>Aktivnost T100117</t>
  </si>
  <si>
    <t>43-sufinanc.</t>
  </si>
  <si>
    <t>51-asistenti eu</t>
  </si>
  <si>
    <t>Ravnateljica:</t>
  </si>
  <si>
    <t>PRIHODI POSLOVANJA PREMA IZVORIMA FINANCIRANJA</t>
  </si>
  <si>
    <t>Brojčana oznaka i naziv</t>
  </si>
  <si>
    <t>Plan za 2024.</t>
  </si>
  <si>
    <t>1 Opći prihodi i primici</t>
  </si>
  <si>
    <t xml:space="preserve">  11 Opći prihodi i primici</t>
  </si>
  <si>
    <t>4 Prihodi za posebne namjene</t>
  </si>
  <si>
    <t xml:space="preserve">  43 Ostali prihodi za posebne namjene</t>
  </si>
  <si>
    <t>5 Pomoći</t>
  </si>
  <si>
    <t xml:space="preserve">  52 Ostale pomoći</t>
  </si>
  <si>
    <t>RASHODI POSLOVANJA PREMA IZVORIMA FINANCIRANJA</t>
  </si>
  <si>
    <t>3 Vlastiti prihodi</t>
  </si>
  <si>
    <t xml:space="preserve">  31 Vlastiti prihodi</t>
  </si>
  <si>
    <t>VIŠAK  IZ PRETHODNE(IH) GODINE KOJI ĆE SE RASPOREDITI / POKRITI</t>
  </si>
  <si>
    <t>Proračun za 2024.</t>
  </si>
  <si>
    <t>Tekuće pomoći iz drugih proračuna</t>
  </si>
  <si>
    <t>Pomoći proračuu iz drugih proračuna</t>
  </si>
  <si>
    <t>Kapitalne pomoći iz drugih proračuna</t>
  </si>
  <si>
    <t>Pomoći od izvanpror. Korisnika</t>
  </si>
  <si>
    <t>Tekuće pomoći od izvanproračunskih korisnika</t>
  </si>
  <si>
    <t>Donacije</t>
  </si>
  <si>
    <t xml:space="preserve">  51 Pomoći EU</t>
  </si>
  <si>
    <t>44 Decentralizirana sredstva</t>
  </si>
  <si>
    <t xml:space="preserve"> 44 Decentralizirana sredstva</t>
  </si>
  <si>
    <t>6 Donacije</t>
  </si>
  <si>
    <t>61 Donacije</t>
  </si>
  <si>
    <t xml:space="preserve">  51 Ostale pomoći</t>
  </si>
  <si>
    <t>Proračun 2024.</t>
  </si>
  <si>
    <t>Proračun 2024</t>
  </si>
  <si>
    <t>Plan 2024</t>
  </si>
  <si>
    <t>Erasmus</t>
  </si>
  <si>
    <t>MZO-ŠKOLA-PREDŠKOLA</t>
  </si>
  <si>
    <t>OŠ DR. IVANA NOVAKA MACINEC</t>
  </si>
  <si>
    <t>Izvršenje 2023</t>
  </si>
  <si>
    <t>Izvršenje 2024</t>
  </si>
  <si>
    <t>Indeks</t>
  </si>
  <si>
    <t>Izvršenje 2023.</t>
  </si>
  <si>
    <t>Izvršenje 2024.</t>
  </si>
  <si>
    <t xml:space="preserve">Indeks </t>
  </si>
  <si>
    <t>Izvšenje 2024</t>
  </si>
  <si>
    <t>Dodatna ulaganja u građ obj.</t>
  </si>
  <si>
    <t>Dodatna ulaganja na građ. Obj.</t>
  </si>
  <si>
    <t>Pomoći EU-Erasmus</t>
  </si>
  <si>
    <t>Prihodi od financijske imovine</t>
  </si>
  <si>
    <t>Prihodi od imovine</t>
  </si>
  <si>
    <t>VIŠAK/MANJAK</t>
  </si>
  <si>
    <t>Božena Dogša, prof.</t>
  </si>
  <si>
    <t>Predsjednica ŠO:</t>
  </si>
  <si>
    <t>Bernarda Novak</t>
  </si>
  <si>
    <t xml:space="preserve"> IZVJEŠTAJ O IZVRŠENJU FINANCIJSKOG PLANA ZA 2024. GODINU</t>
  </si>
  <si>
    <t>11 asistenti županija</t>
  </si>
  <si>
    <t>52 MZOM</t>
  </si>
  <si>
    <t>52 Općina Nedelišće</t>
  </si>
  <si>
    <t>Aktivnost A10319</t>
  </si>
  <si>
    <t>50% asistenti županija</t>
  </si>
  <si>
    <t>Gr.objekti</t>
  </si>
  <si>
    <t>Aktivnost A10314</t>
  </si>
  <si>
    <t>52 HZZ</t>
  </si>
  <si>
    <t>Građevinski objekti</t>
  </si>
  <si>
    <t>KLASA: 400-03/25-01/2  UR.BROJ: 2109-34-25-1</t>
  </si>
  <si>
    <t>Macinec. 31. siječnja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</si>
</sst>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k_n_-;\-* #,##0.00\ _k_n_-;_-* &quot;-&quot;??\ _k_n_-;_-@_-"/>
    <numFmt numFmtId="165" formatCode="#,##0.00\ _k_n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2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7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5" borderId="1" xfId="0" applyNumberFormat="1" applyFont="1" applyFill="1" applyBorder="1" applyAlignment="1" applyProtection="1">
      <alignment horizontal="left" vertical="center" wrapText="1" indent="1"/>
    </xf>
    <xf numFmtId="0" fontId="3" fillId="5" borderId="2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/>
    </xf>
    <xf numFmtId="3" fontId="3" fillId="5" borderId="4" xfId="0" applyNumberFormat="1" applyFont="1" applyFill="1" applyBorder="1" applyAlignment="1">
      <alignment horizontal="right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3" fontId="6" fillId="6" borderId="4" xfId="0" applyNumberFormat="1" applyFont="1" applyFill="1" applyBorder="1" applyAlignment="1">
      <alignment horizontal="right"/>
    </xf>
    <xf numFmtId="0" fontId="6" fillId="7" borderId="1" xfId="0" applyNumberFormat="1" applyFont="1" applyFill="1" applyBorder="1" applyAlignment="1" applyProtection="1">
      <alignment horizontal="left" vertical="center" wrapText="1" indent="1"/>
    </xf>
    <xf numFmtId="0" fontId="6" fillId="7" borderId="2" xfId="0" applyNumberFormat="1" applyFont="1" applyFill="1" applyBorder="1" applyAlignment="1" applyProtection="1">
      <alignment horizontal="left" vertical="center" wrapText="1" indent="1"/>
    </xf>
    <xf numFmtId="0" fontId="6" fillId="7" borderId="4" xfId="0" applyNumberFormat="1" applyFont="1" applyFill="1" applyBorder="1" applyAlignment="1" applyProtection="1">
      <alignment horizontal="left" vertical="center" wrapText="1" inden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3" fillId="8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6" fillId="6" borderId="1" xfId="0" applyNumberFormat="1" applyFont="1" applyFill="1" applyBorder="1" applyAlignment="1" applyProtection="1">
      <alignment horizontal="left" vertical="center" wrapText="1" indent="1"/>
    </xf>
    <xf numFmtId="0" fontId="6" fillId="6" borderId="2" xfId="0" applyNumberFormat="1" applyFont="1" applyFill="1" applyBorder="1" applyAlignment="1" applyProtection="1">
      <alignment horizontal="left" vertical="center" wrapText="1" indent="1"/>
    </xf>
    <xf numFmtId="0" fontId="6" fillId="6" borderId="4" xfId="0" applyNumberFormat="1" applyFont="1" applyFill="1" applyBorder="1" applyAlignment="1" applyProtection="1">
      <alignment horizontal="left" vertical="center" wrapText="1" indent="1"/>
    </xf>
    <xf numFmtId="0" fontId="9" fillId="2" borderId="1" xfId="0" applyNumberFormat="1" applyFont="1" applyFill="1" applyBorder="1" applyAlignment="1" applyProtection="1">
      <alignment horizontal="left" vertical="center" wrapText="1"/>
    </xf>
    <xf numFmtId="0" fontId="9" fillId="2" borderId="3" xfId="0" applyNumberFormat="1" applyFont="1" applyFill="1" applyBorder="1" applyAlignment="1" applyProtection="1">
      <alignment horizontal="left" vertical="center"/>
    </xf>
    <xf numFmtId="0" fontId="9" fillId="5" borderId="3" xfId="0" quotePrefix="1" applyFont="1" applyFill="1" applyBorder="1" applyAlignment="1">
      <alignment horizontal="left" vertical="center"/>
    </xf>
    <xf numFmtId="0" fontId="10" fillId="5" borderId="3" xfId="0" quotePrefix="1" applyFont="1" applyFill="1" applyBorder="1" applyAlignment="1">
      <alignment horizontal="left" vertical="center"/>
    </xf>
    <xf numFmtId="0" fontId="9" fillId="5" borderId="1" xfId="0" applyNumberFormat="1" applyFont="1" applyFill="1" applyBorder="1" applyAlignment="1" applyProtection="1">
      <alignment horizontal="left" vertical="center" wrapText="1"/>
    </xf>
    <xf numFmtId="0" fontId="9" fillId="5" borderId="3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1" fillId="9" borderId="3" xfId="0" applyNumberFormat="1" applyFont="1" applyFill="1" applyBorder="1" applyAlignment="1" applyProtection="1">
      <alignment horizontal="left" vertical="center" wrapText="1"/>
    </xf>
    <xf numFmtId="0" fontId="9" fillId="9" borderId="3" xfId="0" applyNumberFormat="1" applyFont="1" applyFill="1" applyBorder="1" applyAlignment="1" applyProtection="1">
      <alignment horizontal="left" vertical="center" wrapText="1"/>
    </xf>
    <xf numFmtId="3" fontId="3" fillId="9" borderId="4" xfId="0" applyNumberFormat="1" applyFont="1" applyFill="1" applyBorder="1" applyAlignment="1">
      <alignment horizontal="right"/>
    </xf>
    <xf numFmtId="0" fontId="9" fillId="9" borderId="3" xfId="0" quotePrefix="1" applyFont="1" applyFill="1" applyBorder="1" applyAlignment="1">
      <alignment horizontal="left" vertical="center"/>
    </xf>
    <xf numFmtId="0" fontId="10" fillId="9" borderId="3" xfId="0" quotePrefix="1" applyFont="1" applyFill="1" applyBorder="1" applyAlignment="1">
      <alignment horizontal="left" vertical="center"/>
    </xf>
    <xf numFmtId="0" fontId="11" fillId="10" borderId="3" xfId="0" applyNumberFormat="1" applyFont="1" applyFill="1" applyBorder="1" applyAlignment="1" applyProtection="1">
      <alignment horizontal="left" vertical="center" wrapText="1"/>
    </xf>
    <xf numFmtId="0" fontId="9" fillId="10" borderId="3" xfId="0" applyNumberFormat="1" applyFont="1" applyFill="1" applyBorder="1" applyAlignment="1" applyProtection="1">
      <alignment horizontal="left" vertical="center" wrapText="1"/>
    </xf>
    <xf numFmtId="0" fontId="9" fillId="10" borderId="1" xfId="0" applyNumberFormat="1" applyFont="1" applyFill="1" applyBorder="1" applyAlignment="1" applyProtection="1">
      <alignment horizontal="left" vertical="center" wrapText="1"/>
    </xf>
    <xf numFmtId="0" fontId="9" fillId="10" borderId="3" xfId="0" quotePrefix="1" applyFont="1" applyFill="1" applyBorder="1" applyAlignment="1">
      <alignment horizontal="left" vertical="center"/>
    </xf>
    <xf numFmtId="0" fontId="10" fillId="10" borderId="3" xfId="0" quotePrefix="1" applyFont="1" applyFill="1" applyBorder="1" applyAlignment="1">
      <alignment horizontal="left" vertical="center"/>
    </xf>
    <xf numFmtId="0" fontId="9" fillId="11" borderId="3" xfId="0" quotePrefix="1" applyFont="1" applyFill="1" applyBorder="1" applyAlignment="1">
      <alignment horizontal="left" vertical="center"/>
    </xf>
    <xf numFmtId="0" fontId="10" fillId="11" borderId="3" xfId="0" quotePrefix="1" applyFont="1" applyFill="1" applyBorder="1" applyAlignment="1">
      <alignment horizontal="left" vertical="center"/>
    </xf>
    <xf numFmtId="3" fontId="3" fillId="11" borderId="4" xfId="0" applyNumberFormat="1" applyFont="1" applyFill="1" applyBorder="1" applyAlignment="1">
      <alignment horizontal="right"/>
    </xf>
    <xf numFmtId="3" fontId="3" fillId="11" borderId="3" xfId="0" applyNumberFormat="1" applyFont="1" applyFill="1" applyBorder="1" applyAlignment="1">
      <alignment horizontal="right"/>
    </xf>
    <xf numFmtId="0" fontId="9" fillId="11" borderId="3" xfId="0" applyNumberFormat="1" applyFont="1" applyFill="1" applyBorder="1" applyAlignment="1" applyProtection="1">
      <alignment horizontal="left" vertical="center" wrapText="1"/>
    </xf>
    <xf numFmtId="3" fontId="3" fillId="11" borderId="3" xfId="0" applyNumberFormat="1" applyFont="1" applyFill="1" applyBorder="1" applyAlignment="1" applyProtection="1">
      <alignment horizontal="right" wrapText="1"/>
    </xf>
    <xf numFmtId="0" fontId="6" fillId="7" borderId="3" xfId="0" applyNumberFormat="1" applyFont="1" applyFill="1" applyBorder="1" applyAlignment="1" applyProtection="1">
      <alignment horizontal="left" vertical="center" wrapText="1"/>
    </xf>
    <xf numFmtId="0" fontId="6" fillId="12" borderId="4" xfId="0" applyNumberFormat="1" applyFont="1" applyFill="1" applyBorder="1" applyAlignment="1" applyProtection="1">
      <alignment horizontal="left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9" fillId="6" borderId="3" xfId="0" applyNumberFormat="1" applyFont="1" applyFill="1" applyBorder="1" applyAlignment="1" applyProtection="1">
      <alignment horizontal="left" vertical="center" wrapText="1"/>
    </xf>
    <xf numFmtId="0" fontId="11" fillId="6" borderId="3" xfId="0" quotePrefix="1" applyFont="1" applyFill="1" applyBorder="1" applyAlignment="1">
      <alignment horizontal="left" vertical="center"/>
    </xf>
    <xf numFmtId="0" fontId="19" fillId="6" borderId="3" xfId="0" quotePrefix="1" applyFont="1" applyFill="1" applyBorder="1" applyAlignment="1">
      <alignment horizontal="left" vertical="center"/>
    </xf>
    <xf numFmtId="0" fontId="11" fillId="6" borderId="4" xfId="0" quotePrefix="1" applyFont="1" applyFill="1" applyBorder="1" applyAlignment="1">
      <alignment horizontal="left" vertical="center" wrapText="1"/>
    </xf>
    <xf numFmtId="0" fontId="11" fillId="6" borderId="3" xfId="0" applyNumberFormat="1" applyFont="1" applyFill="1" applyBorder="1" applyAlignment="1" applyProtection="1">
      <alignment horizontal="left" vertical="center" wrapText="1"/>
    </xf>
    <xf numFmtId="0" fontId="11" fillId="6" borderId="4" xfId="0" quotePrefix="1" applyFont="1" applyFill="1" applyBorder="1" applyAlignment="1">
      <alignment horizontal="left" vertical="center"/>
    </xf>
    <xf numFmtId="0" fontId="0" fillId="0" borderId="0" xfId="0" applyBorder="1"/>
    <xf numFmtId="0" fontId="9" fillId="7" borderId="3" xfId="0" applyNumberFormat="1" applyFont="1" applyFill="1" applyBorder="1" applyAlignment="1" applyProtection="1">
      <alignment horizontal="left" vertical="center" wrapText="1"/>
    </xf>
    <xf numFmtId="0" fontId="9" fillId="7" borderId="3" xfId="0" quotePrefix="1" applyFont="1" applyFill="1" applyBorder="1" applyAlignment="1">
      <alignment horizontal="left" vertical="center"/>
    </xf>
    <xf numFmtId="0" fontId="10" fillId="7" borderId="3" xfId="0" quotePrefix="1" applyFont="1" applyFill="1" applyBorder="1" applyAlignment="1">
      <alignment horizontal="left" vertical="center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2" fontId="3" fillId="2" borderId="4" xfId="0" applyNumberFormat="1" applyFont="1" applyFill="1" applyBorder="1" applyAlignment="1">
      <alignment horizontal="right"/>
    </xf>
    <xf numFmtId="2" fontId="6" fillId="7" borderId="4" xfId="0" applyNumberFormat="1" applyFont="1" applyFill="1" applyBorder="1" applyAlignment="1">
      <alignment horizontal="right"/>
    </xf>
    <xf numFmtId="2" fontId="6" fillId="6" borderId="4" xfId="0" applyNumberFormat="1" applyFont="1" applyFill="1" applyBorder="1" applyAlignment="1">
      <alignment horizontal="right"/>
    </xf>
    <xf numFmtId="2" fontId="3" fillId="5" borderId="4" xfId="0" applyNumberFormat="1" applyFont="1" applyFill="1" applyBorder="1" applyAlignment="1">
      <alignment horizontal="right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6" fillId="6" borderId="1" xfId="0" applyNumberFormat="1" applyFont="1" applyFill="1" applyBorder="1" applyAlignment="1" applyProtection="1">
      <alignment horizontal="left" vertical="center" wrapText="1" indent="1"/>
    </xf>
    <xf numFmtId="0" fontId="6" fillId="6" borderId="2" xfId="0" applyNumberFormat="1" applyFont="1" applyFill="1" applyBorder="1" applyAlignment="1" applyProtection="1">
      <alignment horizontal="left" vertical="center" wrapText="1" indent="1"/>
    </xf>
    <xf numFmtId="0" fontId="6" fillId="6" borderId="4" xfId="0" applyNumberFormat="1" applyFont="1" applyFill="1" applyBorder="1" applyAlignment="1" applyProtection="1">
      <alignment horizontal="left" vertical="center" wrapText="1" indent="1"/>
    </xf>
    <xf numFmtId="4" fontId="6" fillId="7" borderId="4" xfId="0" applyNumberFormat="1" applyFont="1" applyFill="1" applyBorder="1" applyAlignment="1">
      <alignment horizontal="right"/>
    </xf>
    <xf numFmtId="4" fontId="6" fillId="6" borderId="4" xfId="0" applyNumberFormat="1" applyFont="1" applyFill="1" applyBorder="1" applyAlignment="1">
      <alignment horizontal="right"/>
    </xf>
    <xf numFmtId="4" fontId="3" fillId="5" borderId="4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3" fillId="8" borderId="4" xfId="0" applyNumberFormat="1" applyFont="1" applyFill="1" applyBorder="1" applyAlignment="1">
      <alignment horizontal="right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2" fontId="3" fillId="5" borderId="3" xfId="0" applyNumberFormat="1" applyFont="1" applyFill="1" applyBorder="1" applyAlignment="1">
      <alignment horizontal="right"/>
    </xf>
    <xf numFmtId="2" fontId="3" fillId="2" borderId="3" xfId="0" applyNumberFormat="1" applyFont="1" applyFill="1" applyBorder="1" applyAlignment="1">
      <alignment horizontal="right"/>
    </xf>
    <xf numFmtId="2" fontId="3" fillId="9" borderId="4" xfId="0" applyNumberFormat="1" applyFont="1" applyFill="1" applyBorder="1" applyAlignment="1">
      <alignment horizontal="right"/>
    </xf>
    <xf numFmtId="2" fontId="3" fillId="11" borderId="4" xfId="0" applyNumberFormat="1" applyFont="1" applyFill="1" applyBorder="1" applyAlignment="1">
      <alignment horizontal="right"/>
    </xf>
    <xf numFmtId="2" fontId="3" fillId="11" borderId="3" xfId="0" applyNumberFormat="1" applyFont="1" applyFill="1" applyBorder="1" applyAlignment="1">
      <alignment horizontal="right"/>
    </xf>
    <xf numFmtId="2" fontId="3" fillId="11" borderId="3" xfId="0" applyNumberFormat="1" applyFont="1" applyFill="1" applyBorder="1" applyAlignment="1" applyProtection="1">
      <alignment horizontal="right" wrapText="1"/>
    </xf>
    <xf numFmtId="2" fontId="3" fillId="5" borderId="3" xfId="0" applyNumberFormat="1" applyFont="1" applyFill="1" applyBorder="1" applyAlignment="1" applyProtection="1">
      <alignment horizontal="right" wrapText="1"/>
    </xf>
    <xf numFmtId="2" fontId="3" fillId="2" borderId="3" xfId="0" applyNumberFormat="1" applyFont="1" applyFill="1" applyBorder="1" applyAlignment="1" applyProtection="1">
      <alignment horizontal="right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2" fontId="20" fillId="10" borderId="3" xfId="0" applyNumberFormat="1" applyFont="1" applyFill="1" applyBorder="1"/>
    <xf numFmtId="0" fontId="20" fillId="5" borderId="1" xfId="0" applyFont="1" applyFill="1" applyBorder="1"/>
    <xf numFmtId="2" fontId="20" fillId="5" borderId="3" xfId="0" applyNumberFormat="1" applyFont="1" applyFill="1" applyBorder="1"/>
    <xf numFmtId="0" fontId="20" fillId="0" borderId="1" xfId="0" applyFont="1" applyBorder="1"/>
    <xf numFmtId="2" fontId="20" fillId="0" borderId="3" xfId="0" applyNumberFormat="1" applyFont="1" applyBorder="1"/>
    <xf numFmtId="0" fontId="20" fillId="0" borderId="3" xfId="0" applyFont="1" applyBorder="1"/>
    <xf numFmtId="0" fontId="20" fillId="0" borderId="3" xfId="0" applyFont="1" applyBorder="1" applyAlignment="1">
      <alignment horizontal="left"/>
    </xf>
    <xf numFmtId="0" fontId="20" fillId="5" borderId="3" xfId="0" applyFont="1" applyFill="1" applyBorder="1"/>
    <xf numFmtId="0" fontId="20" fillId="5" borderId="3" xfId="0" applyFont="1" applyFill="1" applyBorder="1" applyAlignment="1">
      <alignment horizontal="left"/>
    </xf>
    <xf numFmtId="0" fontId="20" fillId="2" borderId="3" xfId="0" applyFont="1" applyFill="1" applyBorder="1"/>
    <xf numFmtId="0" fontId="20" fillId="2" borderId="3" xfId="0" applyFont="1" applyFill="1" applyBorder="1" applyAlignment="1">
      <alignment horizontal="left"/>
    </xf>
    <xf numFmtId="2" fontId="20" fillId="2" borderId="3" xfId="0" applyNumberFormat="1" applyFont="1" applyFill="1" applyBorder="1"/>
    <xf numFmtId="0" fontId="20" fillId="10" borderId="3" xfId="0" applyFont="1" applyFill="1" applyBorder="1"/>
    <xf numFmtId="0" fontId="20" fillId="10" borderId="3" xfId="0" applyFont="1" applyFill="1" applyBorder="1" applyAlignment="1">
      <alignment horizontal="left"/>
    </xf>
    <xf numFmtId="0" fontId="20" fillId="12" borderId="3" xfId="0" applyFont="1" applyFill="1" applyBorder="1"/>
    <xf numFmtId="0" fontId="20" fillId="12" borderId="3" xfId="0" applyFont="1" applyFill="1" applyBorder="1" applyAlignment="1">
      <alignment horizontal="left"/>
    </xf>
    <xf numFmtId="2" fontId="20" fillId="12" borderId="3" xfId="0" applyNumberFormat="1" applyFont="1" applyFill="1" applyBorder="1"/>
    <xf numFmtId="2" fontId="20" fillId="13" borderId="3" xfId="0" applyNumberFormat="1" applyFont="1" applyFill="1" applyBorder="1"/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4" fontId="3" fillId="5" borderId="3" xfId="0" applyNumberFormat="1" applyFont="1" applyFill="1" applyBorder="1" applyAlignment="1">
      <alignment horizontal="right"/>
    </xf>
    <xf numFmtId="4" fontId="0" fillId="10" borderId="3" xfId="0" applyNumberFormat="1" applyFill="1" applyBorder="1"/>
    <xf numFmtId="4" fontId="3" fillId="9" borderId="4" xfId="0" applyNumberFormat="1" applyFont="1" applyFill="1" applyBorder="1" applyAlignment="1">
      <alignment horizontal="right"/>
    </xf>
    <xf numFmtId="4" fontId="3" fillId="11" borderId="3" xfId="0" applyNumberFormat="1" applyFont="1" applyFill="1" applyBorder="1" applyAlignment="1">
      <alignment horizontal="right"/>
    </xf>
    <xf numFmtId="4" fontId="3" fillId="6" borderId="4" xfId="0" applyNumberFormat="1" applyFont="1" applyFill="1" applyBorder="1" applyAlignment="1">
      <alignment horizontal="right"/>
    </xf>
    <xf numFmtId="4" fontId="3" fillId="11" borderId="3" xfId="0" applyNumberFormat="1" applyFont="1" applyFill="1" applyBorder="1" applyAlignment="1" applyProtection="1">
      <alignment horizontal="right" wrapText="1"/>
    </xf>
    <xf numFmtId="4" fontId="3" fillId="7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4" borderId="1" xfId="0" quotePrefix="1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6" fillId="3" borderId="3" xfId="0" applyNumberFormat="1" applyFont="1" applyFill="1" applyBorder="1" applyAlignment="1" applyProtection="1">
      <alignment horizontal="right" wrapText="1"/>
    </xf>
    <xf numFmtId="4" fontId="6" fillId="4" borderId="3" xfId="0" applyNumberFormat="1" applyFont="1" applyFill="1" applyBorder="1" applyAlignment="1" applyProtection="1">
      <alignment horizontal="right" wrapText="1"/>
    </xf>
    <xf numFmtId="4" fontId="6" fillId="0" borderId="3" xfId="0" applyNumberFormat="1" applyFont="1" applyFill="1" applyBorder="1" applyAlignment="1" applyProtection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4" fontId="0" fillId="2" borderId="3" xfId="0" applyNumberFormat="1" applyFill="1" applyBorder="1"/>
    <xf numFmtId="0" fontId="11" fillId="14" borderId="3" xfId="0" applyNumberFormat="1" applyFont="1" applyFill="1" applyBorder="1" applyAlignment="1" applyProtection="1">
      <alignment horizontal="left" vertical="center" wrapText="1"/>
    </xf>
    <xf numFmtId="0" fontId="9" fillId="14" borderId="3" xfId="0" applyNumberFormat="1" applyFont="1" applyFill="1" applyBorder="1" applyAlignment="1" applyProtection="1">
      <alignment horizontal="left" vertical="center" wrapText="1"/>
    </xf>
    <xf numFmtId="0" fontId="6" fillId="14" borderId="4" xfId="0" applyNumberFormat="1" applyFont="1" applyFill="1" applyBorder="1" applyAlignment="1" applyProtection="1">
      <alignment horizontal="left" vertical="center" wrapText="1"/>
    </xf>
    <xf numFmtId="4" fontId="0" fillId="14" borderId="3" xfId="0" applyNumberFormat="1" applyFill="1" applyBorder="1"/>
    <xf numFmtId="0" fontId="3" fillId="14" borderId="4" xfId="0" applyNumberFormat="1" applyFont="1" applyFill="1" applyBorder="1" applyAlignment="1" applyProtection="1">
      <alignment horizontal="left" vertical="center" wrapText="1"/>
    </xf>
    <xf numFmtId="164" fontId="3" fillId="9" borderId="4" xfId="0" applyNumberFormat="1" applyFont="1" applyFill="1" applyBorder="1" applyAlignment="1">
      <alignment horizontal="right"/>
    </xf>
    <xf numFmtId="164" fontId="3" fillId="9" borderId="4" xfId="0" applyNumberFormat="1" applyFont="1" applyFill="1" applyBorder="1" applyAlignment="1">
      <alignment horizontal="left"/>
    </xf>
    <xf numFmtId="164" fontId="3" fillId="5" borderId="3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right"/>
    </xf>
    <xf numFmtId="164" fontId="0" fillId="2" borderId="3" xfId="0" applyNumberFormat="1" applyFill="1" applyBorder="1"/>
    <xf numFmtId="164" fontId="0" fillId="14" borderId="3" xfId="0" applyNumberFormat="1" applyFill="1" applyBorder="1"/>
    <xf numFmtId="164" fontId="3" fillId="11" borderId="4" xfId="0" applyNumberFormat="1" applyFont="1" applyFill="1" applyBorder="1" applyAlignment="1">
      <alignment horizontal="right"/>
    </xf>
    <xf numFmtId="164" fontId="0" fillId="10" borderId="3" xfId="0" applyNumberFormat="1" applyFill="1" applyBorder="1"/>
    <xf numFmtId="164" fontId="6" fillId="7" borderId="4" xfId="0" applyNumberFormat="1" applyFont="1" applyFill="1" applyBorder="1" applyAlignment="1">
      <alignment horizontal="right"/>
    </xf>
    <xf numFmtId="164" fontId="3" fillId="6" borderId="4" xfId="0" applyNumberFormat="1" applyFont="1" applyFill="1" applyBorder="1" applyAlignment="1">
      <alignment horizontal="right"/>
    </xf>
    <xf numFmtId="164" fontId="6" fillId="6" borderId="4" xfId="0" applyNumberFormat="1" applyFont="1" applyFill="1" applyBorder="1" applyAlignment="1">
      <alignment horizontal="right"/>
    </xf>
    <xf numFmtId="164" fontId="3" fillId="7" borderId="3" xfId="0" applyNumberFormat="1" applyFont="1" applyFill="1" applyBorder="1" applyAlignment="1">
      <alignment horizontal="right"/>
    </xf>
    <xf numFmtId="0" fontId="6" fillId="6" borderId="1" xfId="0" applyNumberFormat="1" applyFont="1" applyFill="1" applyBorder="1" applyAlignment="1" applyProtection="1">
      <alignment horizontal="left" vertical="center" wrapText="1" indent="1"/>
    </xf>
    <xf numFmtId="0" fontId="6" fillId="6" borderId="2" xfId="0" applyNumberFormat="1" applyFont="1" applyFill="1" applyBorder="1" applyAlignment="1" applyProtection="1">
      <alignment horizontal="left" vertical="center" wrapText="1" indent="1"/>
    </xf>
    <xf numFmtId="0" fontId="6" fillId="6" borderId="4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6" fillId="5" borderId="3" xfId="0" applyNumberFormat="1" applyFont="1" applyFill="1" applyBorder="1" applyAlignment="1" applyProtection="1">
      <alignment horizontal="left" vertical="center" wrapText="1"/>
    </xf>
    <xf numFmtId="0" fontId="11" fillId="5" borderId="3" xfId="0" applyNumberFormat="1" applyFont="1" applyFill="1" applyBorder="1" applyAlignment="1" applyProtection="1">
      <alignment horizontal="left" vertical="center" wrapText="1"/>
    </xf>
    <xf numFmtId="0" fontId="11" fillId="5" borderId="3" xfId="0" applyNumberFormat="1" applyFont="1" applyFill="1" applyBorder="1" applyAlignment="1" applyProtection="1">
      <alignment vertical="center" wrapText="1"/>
    </xf>
    <xf numFmtId="0" fontId="0" fillId="2" borderId="0" xfId="0" applyFill="1"/>
    <xf numFmtId="2" fontId="3" fillId="5" borderId="3" xfId="0" applyNumberFormat="1" applyFont="1" applyFill="1" applyBorder="1" applyAlignment="1" applyProtection="1">
      <alignment horizontal="right" vertical="center" wrapText="1"/>
    </xf>
    <xf numFmtId="2" fontId="6" fillId="6" borderId="4" xfId="0" applyNumberFormat="1" applyFont="1" applyFill="1" applyBorder="1" applyAlignment="1" applyProtection="1">
      <alignment horizontal="center" vertical="center" wrapText="1"/>
    </xf>
    <xf numFmtId="0" fontId="6" fillId="6" borderId="3" xfId="0" applyNumberFormat="1" applyFont="1" applyFill="1" applyBorder="1" applyAlignment="1" applyProtection="1">
      <alignment horizontal="left" vertical="center" wrapText="1"/>
    </xf>
    <xf numFmtId="0" fontId="19" fillId="5" borderId="3" xfId="0" quotePrefix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>
      <alignment horizontal="right"/>
    </xf>
    <xf numFmtId="0" fontId="3" fillId="5" borderId="4" xfId="0" applyNumberFormat="1" applyFont="1" applyFill="1" applyBorder="1" applyAlignment="1">
      <alignment horizontal="right"/>
    </xf>
    <xf numFmtId="0" fontId="6" fillId="6" borderId="4" xfId="0" applyNumberFormat="1" applyFont="1" applyFill="1" applyBorder="1" applyAlignment="1">
      <alignment horizontal="right"/>
    </xf>
    <xf numFmtId="0" fontId="3" fillId="8" borderId="4" xfId="0" applyNumberFormat="1" applyFont="1" applyFill="1" applyBorder="1" applyAlignment="1">
      <alignment horizontal="right"/>
    </xf>
    <xf numFmtId="3" fontId="6" fillId="2" borderId="4" xfId="0" applyNumberFormat="1" applyFont="1" applyFill="1" applyBorder="1" applyAlignment="1">
      <alignment horizontal="right"/>
    </xf>
    <xf numFmtId="164" fontId="3" fillId="8" borderId="4" xfId="0" applyNumberFormat="1" applyFont="1" applyFill="1" applyBorder="1" applyAlignment="1">
      <alignment horizontal="right"/>
    </xf>
    <xf numFmtId="164" fontId="3" fillId="5" borderId="4" xfId="0" applyNumberFormat="1" applyFont="1" applyFill="1" applyBorder="1" applyAlignment="1">
      <alignment horizontal="right"/>
    </xf>
    <xf numFmtId="0" fontId="21" fillId="0" borderId="0" xfId="0" applyNumberFormat="1" applyFont="1" applyFill="1" applyBorder="1" applyAlignment="1" applyProtection="1">
      <alignment horizontal="center" vertical="center" wrapText="1"/>
    </xf>
    <xf numFmtId="165" fontId="3" fillId="2" borderId="4" xfId="0" applyNumberFormat="1" applyFont="1" applyFill="1" applyBorder="1" applyAlignment="1">
      <alignment horizontal="right"/>
    </xf>
    <xf numFmtId="4" fontId="3" fillId="11" borderId="4" xfId="0" applyNumberFormat="1" applyFont="1" applyFill="1" applyBorder="1" applyAlignment="1">
      <alignment horizontal="center"/>
    </xf>
    <xf numFmtId="0" fontId="20" fillId="6" borderId="3" xfId="0" applyFont="1" applyFill="1" applyBorder="1"/>
    <xf numFmtId="0" fontId="20" fillId="6" borderId="3" xfId="0" applyFont="1" applyFill="1" applyBorder="1" applyAlignment="1">
      <alignment horizontal="left"/>
    </xf>
    <xf numFmtId="0" fontId="3" fillId="6" borderId="4" xfId="0" applyNumberFormat="1" applyFont="1" applyFill="1" applyBorder="1" applyAlignment="1" applyProtection="1">
      <alignment horizontal="left" vertical="center" wrapText="1"/>
    </xf>
    <xf numFmtId="2" fontId="20" fillId="6" borderId="3" xfId="0" applyNumberFormat="1" applyFont="1" applyFill="1" applyBorder="1"/>
    <xf numFmtId="0" fontId="3" fillId="15" borderId="4" xfId="0" applyNumberFormat="1" applyFont="1" applyFill="1" applyBorder="1" applyAlignment="1" applyProtection="1">
      <alignment horizontal="left" vertical="center" wrapText="1"/>
    </xf>
    <xf numFmtId="0" fontId="3" fillId="15" borderId="1" xfId="0" applyNumberFormat="1" applyFont="1" applyFill="1" applyBorder="1" applyAlignment="1" applyProtection="1">
      <alignment horizontal="left" vertical="center" wrapText="1" indent="1"/>
    </xf>
    <xf numFmtId="0" fontId="3" fillId="15" borderId="2" xfId="0" applyNumberFormat="1" applyFont="1" applyFill="1" applyBorder="1" applyAlignment="1" applyProtection="1">
      <alignment horizontal="left" vertical="center" wrapText="1" indent="1"/>
    </xf>
    <xf numFmtId="0" fontId="3" fillId="15" borderId="4" xfId="0" applyNumberFormat="1" applyFont="1" applyFill="1" applyBorder="1" applyAlignment="1" applyProtection="1">
      <alignment horizontal="left" vertical="center" wrapText="1" indent="1"/>
    </xf>
    <xf numFmtId="4" fontId="3" fillId="15" borderId="4" xfId="0" applyNumberFormat="1" applyFont="1" applyFill="1" applyBorder="1" applyAlignment="1">
      <alignment horizontal="right"/>
    </xf>
    <xf numFmtId="0" fontId="10" fillId="11" borderId="4" xfId="0" quotePrefix="1" applyFont="1" applyFill="1" applyBorder="1" applyAlignment="1">
      <alignment horizontal="left" vertical="center"/>
    </xf>
    <xf numFmtId="4" fontId="3" fillId="11" borderId="4" xfId="0" applyNumberFormat="1" applyFont="1" applyFill="1" applyBorder="1" applyAlignment="1">
      <alignment horizontal="right"/>
    </xf>
    <xf numFmtId="4" fontId="3" fillId="11" borderId="4" xfId="0" applyNumberFormat="1" applyFont="1" applyFill="1" applyBorder="1" applyAlignment="1" applyProtection="1">
      <alignment horizontal="right" wrapText="1"/>
    </xf>
    <xf numFmtId="0" fontId="10" fillId="2" borderId="4" xfId="0" quotePrefix="1" applyFont="1" applyFill="1" applyBorder="1" applyAlignment="1">
      <alignment horizontal="left" vertical="center"/>
    </xf>
    <xf numFmtId="4" fontId="3" fillId="2" borderId="4" xfId="0" applyNumberFormat="1" applyFont="1" applyFill="1" applyBorder="1" applyAlignment="1" applyProtection="1">
      <alignment horizontal="right" wrapText="1"/>
    </xf>
    <xf numFmtId="0" fontId="9" fillId="15" borderId="3" xfId="0" applyNumberFormat="1" applyFont="1" applyFill="1" applyBorder="1" applyAlignment="1" applyProtection="1">
      <alignment horizontal="left" vertical="center" wrapText="1"/>
    </xf>
    <xf numFmtId="0" fontId="9" fillId="15" borderId="3" xfId="0" quotePrefix="1" applyFont="1" applyFill="1" applyBorder="1" applyAlignment="1">
      <alignment horizontal="left" vertical="center"/>
    </xf>
    <xf numFmtId="0" fontId="10" fillId="15" borderId="3" xfId="0" quotePrefix="1" applyFont="1" applyFill="1" applyBorder="1" applyAlignment="1">
      <alignment horizontal="left" vertical="center"/>
    </xf>
    <xf numFmtId="0" fontId="10" fillId="15" borderId="4" xfId="0" quotePrefix="1" applyFont="1" applyFill="1" applyBorder="1" applyAlignment="1">
      <alignment horizontal="left" vertical="center"/>
    </xf>
    <xf numFmtId="164" fontId="3" fillId="15" borderId="4" xfId="0" applyNumberFormat="1" applyFont="1" applyFill="1" applyBorder="1" applyAlignment="1">
      <alignment horizontal="right"/>
    </xf>
    <xf numFmtId="4" fontId="3" fillId="15" borderId="4" xfId="0" applyNumberFormat="1" applyFont="1" applyFill="1" applyBorder="1" applyAlignment="1" applyProtection="1">
      <alignment horizontal="right" wrapText="1"/>
    </xf>
    <xf numFmtId="0" fontId="19" fillId="2" borderId="3" xfId="0" quotePrefix="1" applyFont="1" applyFill="1" applyBorder="1" applyAlignment="1">
      <alignment horizontal="left" vertical="center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6" fillId="6" borderId="1" xfId="0" applyNumberFormat="1" applyFont="1" applyFill="1" applyBorder="1" applyAlignment="1" applyProtection="1">
      <alignment horizontal="left" vertical="center" wrapText="1" indent="1"/>
    </xf>
    <xf numFmtId="0" fontId="6" fillId="6" borderId="2" xfId="0" applyNumberFormat="1" applyFont="1" applyFill="1" applyBorder="1" applyAlignment="1" applyProtection="1">
      <alignment horizontal="left" vertical="center" wrapText="1" indent="1"/>
    </xf>
    <xf numFmtId="0" fontId="6" fillId="6" borderId="4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164" fontId="20" fillId="10" borderId="3" xfId="0" applyNumberFormat="1" applyFont="1" applyFill="1" applyBorder="1"/>
    <xf numFmtId="164" fontId="3" fillId="2" borderId="3" xfId="0" applyNumberFormat="1" applyFont="1" applyFill="1" applyBorder="1" applyAlignment="1">
      <alignment horizontal="right"/>
    </xf>
    <xf numFmtId="164" fontId="3" fillId="11" borderId="3" xfId="0" applyNumberFormat="1" applyFont="1" applyFill="1" applyBorder="1" applyAlignment="1">
      <alignment horizontal="right"/>
    </xf>
    <xf numFmtId="164" fontId="20" fillId="5" borderId="3" xfId="0" applyNumberFormat="1" applyFont="1" applyFill="1" applyBorder="1"/>
    <xf numFmtId="164" fontId="20" fillId="0" borderId="3" xfId="0" applyNumberFormat="1" applyFont="1" applyBorder="1"/>
    <xf numFmtId="164" fontId="20" fillId="2" borderId="3" xfId="0" applyNumberFormat="1" applyFont="1" applyFill="1" applyBorder="1"/>
    <xf numFmtId="164" fontId="20" fillId="13" borderId="3" xfId="0" applyNumberFormat="1" applyFont="1" applyFill="1" applyBorder="1"/>
    <xf numFmtId="164" fontId="20" fillId="12" borderId="3" xfId="0" applyNumberFormat="1" applyFont="1" applyFill="1" applyBorder="1"/>
    <xf numFmtId="164" fontId="20" fillId="6" borderId="3" xfId="0" applyNumberFormat="1" applyFont="1" applyFill="1" applyBorder="1"/>
    <xf numFmtId="164" fontId="6" fillId="6" borderId="4" xfId="0" applyNumberFormat="1" applyFont="1" applyFill="1" applyBorder="1" applyAlignment="1" applyProtection="1">
      <alignment horizontal="center" vertical="center" wrapText="1"/>
    </xf>
    <xf numFmtId="164" fontId="3" fillId="5" borderId="3" xfId="0" applyNumberFormat="1" applyFont="1" applyFill="1" applyBorder="1" applyAlignment="1" applyProtection="1">
      <alignment horizontal="righ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164" fontId="3" fillId="2" borderId="4" xfId="0" applyNumberFormat="1" applyFont="1" applyFill="1" applyBorder="1" applyAlignment="1">
      <alignment horizontal="left"/>
    </xf>
    <xf numFmtId="0" fontId="6" fillId="5" borderId="1" xfId="0" applyNumberFormat="1" applyFont="1" applyFill="1" applyBorder="1" applyAlignment="1" applyProtection="1">
      <alignment horizontal="left" vertical="center" wrapText="1" indent="1"/>
    </xf>
    <xf numFmtId="0" fontId="6" fillId="5" borderId="2" xfId="0" applyNumberFormat="1" applyFont="1" applyFill="1" applyBorder="1" applyAlignment="1" applyProtection="1">
      <alignment horizontal="left" vertical="center" wrapText="1" indent="1"/>
    </xf>
    <xf numFmtId="0" fontId="6" fillId="5" borderId="4" xfId="0" applyNumberFormat="1" applyFont="1" applyFill="1" applyBorder="1" applyAlignment="1" applyProtection="1">
      <alignment horizontal="left" vertical="center" wrapText="1" indent="1"/>
    </xf>
    <xf numFmtId="0" fontId="6" fillId="5" borderId="4" xfId="0" applyNumberFormat="1" applyFont="1" applyFill="1" applyBorder="1" applyAlignment="1" applyProtection="1">
      <alignment horizontal="left" vertical="center" wrapText="1"/>
    </xf>
    <xf numFmtId="4" fontId="6" fillId="5" borderId="4" xfId="0" applyNumberFormat="1" applyFont="1" applyFill="1" applyBorder="1" applyAlignment="1">
      <alignment horizontal="right"/>
    </xf>
    <xf numFmtId="164" fontId="0" fillId="13" borderId="0" xfId="0" applyNumberFormat="1" applyFill="1"/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15" fillId="0" borderId="0" xfId="0" applyNumberFormat="1" applyFont="1" applyFill="1" applyBorder="1" applyAlignment="1" applyProtection="1">
      <alignment wrapText="1"/>
    </xf>
    <xf numFmtId="0" fontId="16" fillId="0" borderId="0" xfId="0" applyNumberFormat="1" applyFont="1" applyFill="1" applyBorder="1" applyAlignment="1" applyProtection="1">
      <alignment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20" fillId="12" borderId="1" xfId="0" applyFont="1" applyFill="1" applyBorder="1" applyAlignment="1">
      <alignment horizontal="center"/>
    </xf>
    <xf numFmtId="0" fontId="20" fillId="12" borderId="2" xfId="0" applyFont="1" applyFill="1" applyBorder="1" applyAlignment="1">
      <alignment horizontal="center"/>
    </xf>
    <xf numFmtId="0" fontId="20" fillId="12" borderId="4" xfId="0" applyFont="1" applyFill="1" applyBorder="1" applyAlignment="1">
      <alignment horizontal="center"/>
    </xf>
    <xf numFmtId="0" fontId="13" fillId="0" borderId="0" xfId="0" applyFont="1" applyAlignment="1">
      <alignment vertical="center" wrapText="1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20" fillId="2" borderId="0" xfId="0" applyFont="1" applyFill="1" applyAlignment="1">
      <alignment vertical="center" wrapText="1"/>
    </xf>
    <xf numFmtId="0" fontId="18" fillId="2" borderId="1" xfId="0" applyNumberFormat="1" applyFont="1" applyFill="1" applyBorder="1" applyAlignment="1" applyProtection="1">
      <alignment horizontal="left" vertical="center" wrapText="1"/>
    </xf>
    <xf numFmtId="0" fontId="18" fillId="2" borderId="2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6" fillId="7" borderId="1" xfId="0" applyNumberFormat="1" applyFont="1" applyFill="1" applyBorder="1" applyAlignment="1" applyProtection="1">
      <alignment horizontal="left" vertical="center" wrapText="1"/>
    </xf>
    <xf numFmtId="0" fontId="6" fillId="7" borderId="2" xfId="0" applyNumberFormat="1" applyFont="1" applyFill="1" applyBorder="1" applyAlignment="1" applyProtection="1">
      <alignment horizontal="left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6" fillId="6" borderId="1" xfId="0" applyNumberFormat="1" applyFont="1" applyFill="1" applyBorder="1" applyAlignment="1" applyProtection="1">
      <alignment horizontal="left" vertical="center" wrapText="1" indent="1"/>
    </xf>
    <xf numFmtId="0" fontId="6" fillId="6" borderId="2" xfId="0" applyNumberFormat="1" applyFont="1" applyFill="1" applyBorder="1" applyAlignment="1" applyProtection="1">
      <alignment horizontal="left" vertical="center" wrapText="1" indent="1"/>
    </xf>
    <xf numFmtId="0" fontId="6" fillId="6" borderId="4" xfId="0" applyNumberFormat="1" applyFont="1" applyFill="1" applyBorder="1" applyAlignment="1" applyProtection="1">
      <alignment horizontal="left" vertical="center" wrapText="1" inden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22" fillId="2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tabSelected="1" topLeftCell="A4" workbookViewId="0">
      <selection activeCell="A34" sqref="A34:J34"/>
    </sheetView>
  </sheetViews>
  <sheetFormatPr defaultRowHeight="15" x14ac:dyDescent="0.25"/>
  <cols>
    <col min="2" max="2" width="10.28515625" customWidth="1"/>
    <col min="5" max="5" width="23" customWidth="1"/>
    <col min="6" max="8" width="25.28515625" customWidth="1"/>
    <col min="9" max="9" width="13.5703125" customWidth="1"/>
    <col min="10" max="10" width="12.5703125" customWidth="1"/>
  </cols>
  <sheetData>
    <row r="1" spans="1:10" ht="34.9" customHeight="1" x14ac:dyDescent="0.25">
      <c r="A1" s="267" t="s">
        <v>190</v>
      </c>
      <c r="B1" s="267"/>
      <c r="C1" s="267"/>
      <c r="D1" s="267"/>
      <c r="E1" s="267"/>
      <c r="F1" s="267"/>
      <c r="G1" s="267"/>
      <c r="H1" s="267"/>
      <c r="I1" s="267"/>
      <c r="J1" s="267"/>
    </row>
    <row r="2" spans="1:10" ht="23.45" customHeight="1" x14ac:dyDescent="0.25">
      <c r="A2" s="5"/>
      <c r="B2" s="5"/>
      <c r="C2" s="5"/>
      <c r="D2" s="5"/>
      <c r="E2" s="5"/>
      <c r="F2" s="5"/>
      <c r="G2" s="5"/>
      <c r="H2" s="213" t="s">
        <v>173</v>
      </c>
      <c r="I2" s="213"/>
      <c r="J2" s="5"/>
    </row>
    <row r="3" spans="1:10" ht="15.75" x14ac:dyDescent="0.25">
      <c r="A3" s="267" t="s">
        <v>26</v>
      </c>
      <c r="B3" s="267"/>
      <c r="C3" s="267"/>
      <c r="D3" s="267"/>
      <c r="E3" s="267"/>
      <c r="F3" s="267"/>
      <c r="G3" s="267"/>
      <c r="H3" s="269"/>
      <c r="I3" s="269"/>
      <c r="J3" s="269"/>
    </row>
    <row r="4" spans="1:10" ht="18" x14ac:dyDescent="0.25">
      <c r="C4" s="5"/>
      <c r="D4" s="5"/>
      <c r="E4" s="5"/>
      <c r="F4" s="5"/>
      <c r="G4" s="5"/>
      <c r="H4" s="6"/>
      <c r="I4" s="6"/>
      <c r="J4" s="6"/>
    </row>
    <row r="5" spans="1:10" ht="18" customHeight="1" x14ac:dyDescent="0.25">
      <c r="A5" s="267" t="s">
        <v>31</v>
      </c>
      <c r="B5" s="268"/>
      <c r="C5" s="268"/>
      <c r="D5" s="268"/>
      <c r="E5" s="268"/>
      <c r="F5" s="268"/>
      <c r="G5" s="268"/>
      <c r="H5" s="268"/>
      <c r="I5" s="268"/>
      <c r="J5" s="268"/>
    </row>
    <row r="6" spans="1:10" ht="18" x14ac:dyDescent="0.25">
      <c r="A6" s="1"/>
      <c r="B6" s="2"/>
      <c r="C6" s="2"/>
      <c r="D6" s="2"/>
      <c r="E6" s="7"/>
      <c r="F6" s="8"/>
      <c r="G6" s="8"/>
      <c r="H6" s="8"/>
      <c r="I6" s="8"/>
      <c r="J6" s="39"/>
    </row>
    <row r="7" spans="1:10" x14ac:dyDescent="0.25">
      <c r="A7" s="30"/>
      <c r="B7" s="31"/>
      <c r="C7" s="31"/>
      <c r="D7" s="32"/>
      <c r="E7" s="33"/>
      <c r="F7" s="4" t="s">
        <v>174</v>
      </c>
      <c r="G7" s="4" t="s">
        <v>144</v>
      </c>
      <c r="H7" s="4" t="s">
        <v>175</v>
      </c>
      <c r="I7" s="4" t="s">
        <v>176</v>
      </c>
      <c r="J7" s="4" t="s">
        <v>176</v>
      </c>
    </row>
    <row r="8" spans="1:10" x14ac:dyDescent="0.25">
      <c r="A8" s="270" t="s">
        <v>0</v>
      </c>
      <c r="B8" s="271"/>
      <c r="C8" s="271"/>
      <c r="D8" s="271"/>
      <c r="E8" s="272"/>
      <c r="F8" s="166">
        <v>1859552.63</v>
      </c>
      <c r="G8" s="166">
        <v>2307514</v>
      </c>
      <c r="H8" s="166">
        <v>2317849.3899999997</v>
      </c>
      <c r="I8" s="166">
        <f t="shared" ref="I8" si="0">H8/F8*100</f>
        <v>124.64553853471733</v>
      </c>
      <c r="J8" s="166">
        <f t="shared" ref="J8:J14" si="1">H8/G8*100</f>
        <v>100.4479015078565</v>
      </c>
    </row>
    <row r="9" spans="1:10" x14ac:dyDescent="0.25">
      <c r="A9" s="273" t="s">
        <v>1</v>
      </c>
      <c r="B9" s="266"/>
      <c r="C9" s="266"/>
      <c r="D9" s="266"/>
      <c r="E9" s="274"/>
      <c r="F9" s="164">
        <v>1859552.63</v>
      </c>
      <c r="G9" s="164">
        <v>2307514</v>
      </c>
      <c r="H9" s="164">
        <v>2317849.3899999997</v>
      </c>
      <c r="I9" s="164">
        <f t="shared" ref="I9:I14" si="2">H9/F9*100</f>
        <v>124.64553853471733</v>
      </c>
      <c r="J9" s="164">
        <f t="shared" si="1"/>
        <v>100.4479015078565</v>
      </c>
    </row>
    <row r="10" spans="1:10" x14ac:dyDescent="0.25">
      <c r="A10" s="275" t="s">
        <v>2</v>
      </c>
      <c r="B10" s="274"/>
      <c r="C10" s="274"/>
      <c r="D10" s="274"/>
      <c r="E10" s="274"/>
      <c r="F10" s="35"/>
      <c r="G10" s="35"/>
      <c r="H10" s="35"/>
      <c r="I10" s="35" t="e">
        <f t="shared" si="2"/>
        <v>#DIV/0!</v>
      </c>
      <c r="J10" s="35" t="e">
        <f t="shared" si="1"/>
        <v>#DIV/0!</v>
      </c>
    </row>
    <row r="11" spans="1:10" x14ac:dyDescent="0.25">
      <c r="A11" s="40" t="s">
        <v>3</v>
      </c>
      <c r="B11" s="41"/>
      <c r="C11" s="41"/>
      <c r="D11" s="41"/>
      <c r="E11" s="41"/>
      <c r="F11" s="166">
        <v>1852791</v>
      </c>
      <c r="G11" s="166">
        <v>2330719</v>
      </c>
      <c r="H11" s="166">
        <v>2338733.81</v>
      </c>
      <c r="I11" s="166">
        <f t="shared" si="2"/>
        <v>126.22761066952506</v>
      </c>
      <c r="J11" s="166">
        <f t="shared" si="1"/>
        <v>100.34387714692335</v>
      </c>
    </row>
    <row r="12" spans="1:10" x14ac:dyDescent="0.25">
      <c r="A12" s="265" t="s">
        <v>4</v>
      </c>
      <c r="B12" s="266"/>
      <c r="C12" s="266"/>
      <c r="D12" s="266"/>
      <c r="E12" s="266"/>
      <c r="F12" s="164">
        <v>1800288.33</v>
      </c>
      <c r="G12" s="164">
        <v>2275009</v>
      </c>
      <c r="H12" s="164">
        <v>2282321.44</v>
      </c>
      <c r="I12" s="164">
        <f t="shared" si="2"/>
        <v>126.77532826089029</v>
      </c>
      <c r="J12" s="171">
        <f t="shared" si="1"/>
        <v>100.32142466249583</v>
      </c>
    </row>
    <row r="13" spans="1:10" x14ac:dyDescent="0.25">
      <c r="A13" s="279" t="s">
        <v>5</v>
      </c>
      <c r="B13" s="274"/>
      <c r="C13" s="274"/>
      <c r="D13" s="274"/>
      <c r="E13" s="274"/>
      <c r="F13" s="165">
        <v>52502.67</v>
      </c>
      <c r="G13" s="165">
        <v>55710</v>
      </c>
      <c r="H13" s="165">
        <v>56412.37</v>
      </c>
      <c r="I13" s="165">
        <f t="shared" si="2"/>
        <v>107.44666890274344</v>
      </c>
      <c r="J13" s="171">
        <f t="shared" si="1"/>
        <v>101.26076108418596</v>
      </c>
    </row>
    <row r="14" spans="1:10" x14ac:dyDescent="0.25">
      <c r="A14" s="278" t="s">
        <v>6</v>
      </c>
      <c r="B14" s="271"/>
      <c r="C14" s="271"/>
      <c r="D14" s="271"/>
      <c r="E14" s="271"/>
      <c r="F14" s="166">
        <v>6761.63</v>
      </c>
      <c r="G14" s="169">
        <v>23205</v>
      </c>
      <c r="H14" s="169">
        <v>20884.419999999998</v>
      </c>
      <c r="I14" s="37">
        <f t="shared" si="2"/>
        <v>308.86664901806216</v>
      </c>
      <c r="J14" s="37">
        <f t="shared" si="1"/>
        <v>89.999655246714056</v>
      </c>
    </row>
    <row r="15" spans="1:10" ht="18" x14ac:dyDescent="0.25">
      <c r="A15" s="5"/>
      <c r="B15" s="9"/>
      <c r="C15" s="9"/>
      <c r="D15" s="9"/>
      <c r="E15" s="9"/>
      <c r="F15" s="9"/>
      <c r="G15" s="3"/>
      <c r="H15" s="3"/>
      <c r="I15" s="27"/>
      <c r="J15" s="3"/>
    </row>
    <row r="16" spans="1:10" ht="18" customHeight="1" x14ac:dyDescent="0.25">
      <c r="A16" s="267" t="s">
        <v>32</v>
      </c>
      <c r="B16" s="268"/>
      <c r="C16" s="268"/>
      <c r="D16" s="268"/>
      <c r="E16" s="268"/>
      <c r="F16" s="268"/>
      <c r="G16" s="268"/>
      <c r="H16" s="268"/>
      <c r="I16" s="268"/>
      <c r="J16" s="268"/>
    </row>
    <row r="17" spans="1:10" ht="18" x14ac:dyDescent="0.25">
      <c r="A17" s="28"/>
      <c r="B17" s="26"/>
      <c r="C17" s="26"/>
      <c r="D17" s="26"/>
      <c r="E17" s="26"/>
      <c r="F17" s="26"/>
      <c r="G17" s="27"/>
      <c r="H17" s="27"/>
      <c r="I17" s="27"/>
      <c r="J17" s="27"/>
    </row>
    <row r="18" spans="1:10" x14ac:dyDescent="0.25">
      <c r="A18" s="30"/>
      <c r="B18" s="31"/>
      <c r="C18" s="31"/>
      <c r="D18" s="32"/>
      <c r="E18" s="33"/>
      <c r="F18" s="4" t="s">
        <v>177</v>
      </c>
      <c r="G18" s="4" t="s">
        <v>144</v>
      </c>
      <c r="H18" s="4" t="s">
        <v>178</v>
      </c>
      <c r="I18" s="4" t="s">
        <v>176</v>
      </c>
      <c r="J18" s="4" t="s">
        <v>176</v>
      </c>
    </row>
    <row r="19" spans="1:10" ht="15.75" customHeight="1" x14ac:dyDescent="0.25">
      <c r="A19" s="273" t="s">
        <v>7</v>
      </c>
      <c r="B19" s="276"/>
      <c r="C19" s="276"/>
      <c r="D19" s="276"/>
      <c r="E19" s="277"/>
      <c r="F19" s="36"/>
      <c r="G19" s="36"/>
      <c r="H19" s="36"/>
      <c r="I19" s="36" t="e">
        <f t="shared" ref="I19:I21" si="3">H19/F19*100</f>
        <v>#DIV/0!</v>
      </c>
      <c r="J19" s="36" t="e">
        <f t="shared" ref="J19:J21" si="4">H19/G19*100</f>
        <v>#DIV/0!</v>
      </c>
    </row>
    <row r="20" spans="1:10" x14ac:dyDescent="0.25">
      <c r="A20" s="273" t="s">
        <v>8</v>
      </c>
      <c r="B20" s="266"/>
      <c r="C20" s="266"/>
      <c r="D20" s="266"/>
      <c r="E20" s="266"/>
      <c r="F20" s="36"/>
      <c r="G20" s="36"/>
      <c r="H20" s="36"/>
      <c r="I20" s="36" t="e">
        <f t="shared" si="3"/>
        <v>#DIV/0!</v>
      </c>
      <c r="J20" s="36" t="e">
        <f t="shared" si="4"/>
        <v>#DIV/0!</v>
      </c>
    </row>
    <row r="21" spans="1:10" x14ac:dyDescent="0.25">
      <c r="A21" s="278" t="s">
        <v>9</v>
      </c>
      <c r="B21" s="271"/>
      <c r="C21" s="271"/>
      <c r="D21" s="271"/>
      <c r="E21" s="271"/>
      <c r="F21" s="34">
        <v>0</v>
      </c>
      <c r="G21" s="34">
        <v>0</v>
      </c>
      <c r="H21" s="34">
        <v>0</v>
      </c>
      <c r="I21" s="34" t="e">
        <f t="shared" si="3"/>
        <v>#DIV/0!</v>
      </c>
      <c r="J21" s="34" t="e">
        <f t="shared" si="4"/>
        <v>#DIV/0!</v>
      </c>
    </row>
    <row r="22" spans="1:10" ht="18" x14ac:dyDescent="0.25">
      <c r="A22" s="25"/>
      <c r="B22" s="26"/>
      <c r="C22" s="26"/>
      <c r="D22" s="26"/>
      <c r="E22" s="26"/>
      <c r="F22" s="26"/>
      <c r="G22" s="27"/>
      <c r="H22" s="27"/>
      <c r="I22" s="27"/>
      <c r="J22" s="27"/>
    </row>
    <row r="23" spans="1:10" ht="18" customHeight="1" x14ac:dyDescent="0.25">
      <c r="A23" s="267" t="s">
        <v>37</v>
      </c>
      <c r="B23" s="268"/>
      <c r="C23" s="268"/>
      <c r="D23" s="268"/>
      <c r="E23" s="268"/>
      <c r="F23" s="268"/>
      <c r="G23" s="268"/>
      <c r="H23" s="268"/>
      <c r="I23" s="268"/>
      <c r="J23" s="268"/>
    </row>
    <row r="24" spans="1:10" ht="18" x14ac:dyDescent="0.25">
      <c r="A24" s="25"/>
      <c r="B24" s="26"/>
      <c r="C24" s="26"/>
      <c r="D24" s="26"/>
      <c r="E24" s="26"/>
      <c r="F24" s="26"/>
      <c r="G24" s="27"/>
      <c r="H24" s="27"/>
      <c r="I24" s="27"/>
      <c r="J24" s="27"/>
    </row>
    <row r="25" spans="1:10" x14ac:dyDescent="0.25">
      <c r="A25" s="30"/>
      <c r="B25" s="31"/>
      <c r="C25" s="31"/>
      <c r="D25" s="32"/>
      <c r="E25" s="33"/>
      <c r="F25" s="4" t="s">
        <v>177</v>
      </c>
      <c r="G25" s="4" t="s">
        <v>144</v>
      </c>
      <c r="H25" s="4" t="s">
        <v>178</v>
      </c>
      <c r="I25" s="4" t="s">
        <v>179</v>
      </c>
      <c r="J25" s="4" t="s">
        <v>176</v>
      </c>
    </row>
    <row r="26" spans="1:10" x14ac:dyDescent="0.25">
      <c r="A26" s="282" t="s">
        <v>186</v>
      </c>
      <c r="B26" s="283"/>
      <c r="C26" s="283"/>
      <c r="D26" s="283"/>
      <c r="E26" s="284"/>
      <c r="F26" s="167">
        <v>27479.24</v>
      </c>
      <c r="G26" s="167">
        <v>34240</v>
      </c>
      <c r="H26" s="167">
        <v>34240.870000000003</v>
      </c>
      <c r="I26" s="167">
        <f t="shared" ref="I26:I27" si="5">H26/F26*100</f>
        <v>124.60632098995461</v>
      </c>
      <c r="J26" s="170">
        <f t="shared" ref="J26:J27" si="6">H26/G26*100</f>
        <v>100.00254088785047</v>
      </c>
    </row>
    <row r="27" spans="1:10" ht="30" customHeight="1" x14ac:dyDescent="0.25">
      <c r="A27" s="285" t="s">
        <v>154</v>
      </c>
      <c r="B27" s="286"/>
      <c r="C27" s="286"/>
      <c r="D27" s="286"/>
      <c r="E27" s="287"/>
      <c r="F27" s="168">
        <v>6761.63</v>
      </c>
      <c r="G27" s="168">
        <v>23205</v>
      </c>
      <c r="H27" s="168">
        <v>20884.419999999998</v>
      </c>
      <c r="I27" s="38">
        <f t="shared" si="5"/>
        <v>308.86664901806216</v>
      </c>
      <c r="J27" s="37">
        <f t="shared" si="6"/>
        <v>89.999655246714056</v>
      </c>
    </row>
    <row r="30" spans="1:10" x14ac:dyDescent="0.25">
      <c r="A30" s="265" t="s">
        <v>10</v>
      </c>
      <c r="B30" s="266"/>
      <c r="C30" s="266"/>
      <c r="D30" s="266"/>
      <c r="E30" s="266"/>
      <c r="F30" s="165">
        <v>34240.870000000003</v>
      </c>
      <c r="G30" s="165">
        <v>11035</v>
      </c>
      <c r="H30" s="165">
        <v>13356.45</v>
      </c>
      <c r="I30" s="165">
        <f t="shared" ref="I30" si="7">H30/F30*100</f>
        <v>39.007332465559429</v>
      </c>
      <c r="J30" s="165">
        <f t="shared" ref="J30" si="8">H30/G30*100</f>
        <v>121.03715450838241</v>
      </c>
    </row>
    <row r="31" spans="1:10" ht="11.25" customHeight="1" x14ac:dyDescent="0.25">
      <c r="A31" s="20"/>
      <c r="B31" s="21"/>
      <c r="C31" s="21"/>
      <c r="D31" s="21"/>
      <c r="E31" s="21"/>
      <c r="F31" s="22"/>
      <c r="G31" s="22"/>
      <c r="H31" s="22"/>
      <c r="I31" s="22"/>
      <c r="J31" s="22"/>
    </row>
    <row r="32" spans="1:10" ht="29.25" customHeight="1" x14ac:dyDescent="0.25">
      <c r="A32" s="280" t="s">
        <v>200</v>
      </c>
      <c r="B32" s="281"/>
      <c r="C32" s="281"/>
      <c r="D32" s="281"/>
      <c r="E32" s="281"/>
      <c r="F32" s="281"/>
      <c r="G32" s="281"/>
      <c r="H32" s="281"/>
      <c r="I32" s="281"/>
      <c r="J32" s="281"/>
    </row>
    <row r="33" spans="1:10" ht="8.25" customHeight="1" x14ac:dyDescent="0.25"/>
    <row r="34" spans="1:10" x14ac:dyDescent="0.25">
      <c r="A34" s="280" t="s">
        <v>201</v>
      </c>
      <c r="B34" s="281"/>
      <c r="C34" s="281"/>
      <c r="D34" s="281"/>
      <c r="E34" s="281"/>
      <c r="F34" s="281"/>
      <c r="G34" s="281"/>
      <c r="H34" s="281"/>
      <c r="I34" s="281"/>
      <c r="J34" s="281"/>
    </row>
    <row r="35" spans="1:10" ht="8.25" customHeight="1" x14ac:dyDescent="0.25"/>
    <row r="36" spans="1:10" ht="29.25" customHeight="1" x14ac:dyDescent="0.25">
      <c r="A36" s="280"/>
      <c r="B36" s="281"/>
      <c r="C36" s="281"/>
      <c r="D36" s="281"/>
      <c r="E36" s="281"/>
      <c r="F36" s="281"/>
      <c r="G36" s="281"/>
      <c r="H36" s="281"/>
      <c r="I36" s="281"/>
      <c r="J36" s="281"/>
    </row>
    <row r="37" spans="1:10" x14ac:dyDescent="0.25">
      <c r="E37" t="s">
        <v>188</v>
      </c>
      <c r="G37" t="s">
        <v>141</v>
      </c>
    </row>
    <row r="38" spans="1:10" x14ac:dyDescent="0.25">
      <c r="E38" t="s">
        <v>189</v>
      </c>
      <c r="G38" t="s">
        <v>187</v>
      </c>
    </row>
  </sheetData>
  <mergeCells count="20">
    <mergeCell ref="A36:J36"/>
    <mergeCell ref="A23:J23"/>
    <mergeCell ref="A32:J32"/>
    <mergeCell ref="A30:E30"/>
    <mergeCell ref="A34:J34"/>
    <mergeCell ref="A26:E26"/>
    <mergeCell ref="A27:E27"/>
    <mergeCell ref="A19:E19"/>
    <mergeCell ref="A20:E20"/>
    <mergeCell ref="A21:E21"/>
    <mergeCell ref="A13:E13"/>
    <mergeCell ref="A14:E14"/>
    <mergeCell ref="A12:E12"/>
    <mergeCell ref="A5:J5"/>
    <mergeCell ref="A16:J16"/>
    <mergeCell ref="A1:J1"/>
    <mergeCell ref="A3:J3"/>
    <mergeCell ref="A8:E8"/>
    <mergeCell ref="A9:E9"/>
    <mergeCell ref="A10:E10"/>
  </mergeCells>
  <pageMargins left="0.7" right="0.7" top="0.75" bottom="0.75" header="0.3" footer="0.3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7"/>
  <sheetViews>
    <sheetView topLeftCell="A40" workbookViewId="0">
      <selection activeCell="E69" sqref="E69:I69"/>
    </sheetView>
  </sheetViews>
  <sheetFormatPr defaultRowHeight="15" x14ac:dyDescent="0.25"/>
  <cols>
    <col min="1" max="1" width="7.42578125" bestFit="1" customWidth="1"/>
    <col min="2" max="2" width="13.28515625" customWidth="1"/>
    <col min="3" max="3" width="5.42578125" bestFit="1" customWidth="1"/>
    <col min="4" max="4" width="29.42578125" customWidth="1"/>
    <col min="5" max="7" width="18.7109375" customWidth="1"/>
    <col min="8" max="8" width="16.28515625" customWidth="1"/>
    <col min="9" max="9" width="15.7109375" customWidth="1"/>
  </cols>
  <sheetData>
    <row r="1" spans="1:9" ht="42" customHeight="1" x14ac:dyDescent="0.25">
      <c r="A1" s="267" t="s">
        <v>190</v>
      </c>
      <c r="B1" s="267"/>
      <c r="C1" s="267"/>
      <c r="D1" s="267"/>
      <c r="E1" s="267"/>
      <c r="F1" s="267"/>
      <c r="G1" s="267"/>
      <c r="H1" s="267"/>
      <c r="I1" s="267"/>
    </row>
    <row r="2" spans="1:9" ht="18" customHeight="1" x14ac:dyDescent="0.25">
      <c r="A2" s="5"/>
      <c r="B2" s="5"/>
      <c r="C2" s="5"/>
      <c r="D2" s="5"/>
      <c r="E2" s="28"/>
      <c r="F2" s="5"/>
      <c r="G2" s="28"/>
      <c r="H2" s="28"/>
      <c r="I2" s="5"/>
    </row>
    <row r="3" spans="1:9" ht="15.75" x14ac:dyDescent="0.25">
      <c r="A3" s="267" t="s">
        <v>26</v>
      </c>
      <c r="B3" s="267"/>
      <c r="C3" s="267"/>
      <c r="D3" s="267"/>
      <c r="E3" s="267"/>
      <c r="F3" s="269"/>
      <c r="G3" s="269"/>
      <c r="H3" s="269"/>
      <c r="I3" s="269"/>
    </row>
    <row r="4" spans="1:9" ht="18" x14ac:dyDescent="0.25">
      <c r="A4" s="5"/>
      <c r="B4" s="5"/>
      <c r="C4" s="5"/>
      <c r="D4" s="5"/>
      <c r="E4" s="28"/>
      <c r="F4" s="6"/>
      <c r="G4" s="6"/>
      <c r="H4" s="6"/>
      <c r="I4" s="6"/>
    </row>
    <row r="5" spans="1:9" ht="18" customHeight="1" x14ac:dyDescent="0.25">
      <c r="A5" s="267" t="s">
        <v>12</v>
      </c>
      <c r="B5" s="268"/>
      <c r="C5" s="268"/>
      <c r="D5" s="268"/>
      <c r="E5" s="268"/>
      <c r="F5" s="268"/>
      <c r="G5" s="268"/>
      <c r="H5" s="268"/>
      <c r="I5" s="268"/>
    </row>
    <row r="6" spans="1:9" ht="18" x14ac:dyDescent="0.25">
      <c r="A6" s="5"/>
      <c r="B6" s="5"/>
      <c r="C6" s="5"/>
      <c r="D6" s="5"/>
      <c r="E6" s="28"/>
      <c r="F6" s="6"/>
      <c r="G6" s="6"/>
      <c r="H6" s="6"/>
      <c r="I6" s="6"/>
    </row>
    <row r="7" spans="1:9" ht="15.75" x14ac:dyDescent="0.25">
      <c r="A7" s="267" t="s">
        <v>1</v>
      </c>
      <c r="B7" s="291"/>
      <c r="C7" s="291"/>
      <c r="D7" s="291"/>
      <c r="E7" s="291"/>
      <c r="F7" s="291"/>
      <c r="G7" s="291"/>
      <c r="H7" s="291"/>
      <c r="I7" s="291"/>
    </row>
    <row r="8" spans="1:9" ht="18" x14ac:dyDescent="0.25">
      <c r="A8" s="5"/>
      <c r="B8" s="5"/>
      <c r="C8" s="5"/>
      <c r="D8" s="5"/>
      <c r="E8" s="28"/>
      <c r="F8" s="6"/>
      <c r="G8" s="6"/>
      <c r="H8" s="6"/>
      <c r="I8" s="6"/>
    </row>
    <row r="9" spans="1:9" x14ac:dyDescent="0.25">
      <c r="A9" s="24" t="s">
        <v>13</v>
      </c>
      <c r="B9" s="23" t="s">
        <v>14</v>
      </c>
      <c r="C9" s="23" t="s">
        <v>15</v>
      </c>
      <c r="D9" s="23" t="s">
        <v>11</v>
      </c>
      <c r="E9" s="23" t="s">
        <v>177</v>
      </c>
      <c r="F9" s="24" t="s">
        <v>155</v>
      </c>
      <c r="G9" s="24" t="s">
        <v>175</v>
      </c>
      <c r="H9" s="24" t="s">
        <v>176</v>
      </c>
      <c r="I9" s="24" t="s">
        <v>176</v>
      </c>
    </row>
    <row r="10" spans="1:9" ht="15.75" customHeight="1" x14ac:dyDescent="0.25">
      <c r="A10" s="92">
        <v>6</v>
      </c>
      <c r="B10" s="92"/>
      <c r="C10" s="92"/>
      <c r="D10" s="94" t="s">
        <v>16</v>
      </c>
      <c r="E10" s="188">
        <f>SUM(E11+E32+E41+E54)</f>
        <v>1859552.6300000001</v>
      </c>
      <c r="F10" s="121">
        <f>SUM(F11+F32+F41+F54)</f>
        <v>2307514</v>
      </c>
      <c r="G10" s="121">
        <f>SUM(G11+G29+G32+G41+G54)</f>
        <v>2317849.3899999997</v>
      </c>
      <c r="H10" s="121">
        <f t="shared" ref="H10:H64" si="0">G10/E10*100</f>
        <v>124.64553853471733</v>
      </c>
      <c r="I10" s="121">
        <f t="shared" ref="I10:I64" si="1">G10/F10*100</f>
        <v>100.4479015078565</v>
      </c>
    </row>
    <row r="11" spans="1:9" ht="38.25" x14ac:dyDescent="0.25">
      <c r="A11" s="81"/>
      <c r="B11" s="81">
        <v>63</v>
      </c>
      <c r="C11" s="82"/>
      <c r="D11" s="51" t="s">
        <v>33</v>
      </c>
      <c r="E11" s="187">
        <f>SUM(E12,E15,E17,E20)</f>
        <v>1784439.6700000002</v>
      </c>
      <c r="F11" s="158">
        <f>SUM(F12,F17,F20)</f>
        <v>2223347</v>
      </c>
      <c r="G11" s="158">
        <f>SUM(G12,G17,G20)</f>
        <v>2236020.44</v>
      </c>
      <c r="H11" s="158">
        <f t="shared" si="0"/>
        <v>125.30658657683841</v>
      </c>
      <c r="I11" s="158">
        <f t="shared" si="1"/>
        <v>100.5700162862567</v>
      </c>
    </row>
    <row r="12" spans="1:9" ht="19.149999999999999" customHeight="1" x14ac:dyDescent="0.25">
      <c r="A12" s="175"/>
      <c r="B12" s="175">
        <v>633</v>
      </c>
      <c r="C12" s="176"/>
      <c r="D12" s="177" t="s">
        <v>157</v>
      </c>
      <c r="E12" s="185">
        <f>SUM(E13,E14)</f>
        <v>10300</v>
      </c>
      <c r="F12" s="178">
        <f t="shared" ref="F12:G12" si="2">SUM(F13:F14)</f>
        <v>19997</v>
      </c>
      <c r="G12" s="178">
        <f t="shared" si="2"/>
        <v>18336.84</v>
      </c>
      <c r="H12" s="178">
        <f t="shared" si="0"/>
        <v>178.02757281553397</v>
      </c>
      <c r="I12" s="178">
        <f t="shared" si="1"/>
        <v>91.697954693203982</v>
      </c>
    </row>
    <row r="13" spans="1:9" ht="31.9" customHeight="1" x14ac:dyDescent="0.25">
      <c r="A13" s="13"/>
      <c r="B13" s="17">
        <v>6331</v>
      </c>
      <c r="C13" s="17"/>
      <c r="D13" s="111" t="s">
        <v>156</v>
      </c>
      <c r="E13" s="184">
        <v>300</v>
      </c>
      <c r="F13" s="174">
        <v>9467</v>
      </c>
      <c r="G13" s="174">
        <v>7810.65</v>
      </c>
      <c r="H13" s="174">
        <f t="shared" si="0"/>
        <v>2603.5499999999997</v>
      </c>
      <c r="I13" s="174">
        <f t="shared" si="1"/>
        <v>82.503961128129291</v>
      </c>
    </row>
    <row r="14" spans="1:9" ht="31.9" customHeight="1" x14ac:dyDescent="0.25">
      <c r="A14" s="13"/>
      <c r="B14" s="17">
        <v>6332</v>
      </c>
      <c r="C14" s="17"/>
      <c r="D14" s="111" t="s">
        <v>158</v>
      </c>
      <c r="E14" s="184">
        <v>10000</v>
      </c>
      <c r="F14" s="174">
        <v>10530</v>
      </c>
      <c r="G14" s="174">
        <v>10526.19</v>
      </c>
      <c r="H14" s="174">
        <f t="shared" si="0"/>
        <v>105.2619</v>
      </c>
      <c r="I14" s="174">
        <f t="shared" si="1"/>
        <v>99.963817663817665</v>
      </c>
    </row>
    <row r="15" spans="1:9" ht="19.149999999999999" customHeight="1" x14ac:dyDescent="0.25">
      <c r="A15" s="175"/>
      <c r="B15" s="176">
        <v>634</v>
      </c>
      <c r="C15" s="176"/>
      <c r="D15" s="179" t="s">
        <v>159</v>
      </c>
      <c r="E15" s="185">
        <f>SUM(E16)</f>
        <v>0</v>
      </c>
      <c r="F15" s="178"/>
      <c r="G15" s="178"/>
      <c r="H15" s="178" t="e">
        <f t="shared" si="0"/>
        <v>#DIV/0!</v>
      </c>
      <c r="I15" s="178" t="e">
        <f t="shared" si="1"/>
        <v>#DIV/0!</v>
      </c>
    </row>
    <row r="16" spans="1:9" ht="31.9" customHeight="1" x14ac:dyDescent="0.25">
      <c r="A16" s="13"/>
      <c r="B16" s="17">
        <v>6341</v>
      </c>
      <c r="C16" s="17"/>
      <c r="D16" s="111" t="s">
        <v>160</v>
      </c>
      <c r="E16" s="184"/>
      <c r="F16" s="174"/>
      <c r="G16" s="174"/>
      <c r="H16" s="174" t="e">
        <f t="shared" si="0"/>
        <v>#DIV/0!</v>
      </c>
      <c r="I16" s="174" t="e">
        <f t="shared" si="1"/>
        <v>#DIV/0!</v>
      </c>
    </row>
    <row r="17" spans="1:9" ht="25.5" x14ac:dyDescent="0.25">
      <c r="A17" s="76"/>
      <c r="B17" s="77">
        <v>636</v>
      </c>
      <c r="C17" s="77"/>
      <c r="D17" s="49" t="s">
        <v>106</v>
      </c>
      <c r="E17" s="182">
        <f>SUM(E18:E19)</f>
        <v>1732525.84</v>
      </c>
      <c r="F17" s="157">
        <f t="shared" ref="F17" si="3">SUM(F18:F19)</f>
        <v>2172390</v>
      </c>
      <c r="G17" s="157">
        <f t="shared" ref="G17" si="4">SUM(G18:G19)</f>
        <v>2182652.02</v>
      </c>
      <c r="H17" s="157">
        <f t="shared" si="0"/>
        <v>125.98092158902519</v>
      </c>
      <c r="I17" s="157">
        <f t="shared" si="1"/>
        <v>100.47238387214081</v>
      </c>
    </row>
    <row r="18" spans="1:9" ht="38.25" x14ac:dyDescent="0.25">
      <c r="A18" s="14"/>
      <c r="B18" s="14">
        <v>6361</v>
      </c>
      <c r="C18" s="15"/>
      <c r="D18" s="95" t="s">
        <v>107</v>
      </c>
      <c r="E18" s="183">
        <v>1691925.26</v>
      </c>
      <c r="F18" s="124">
        <v>2129890</v>
      </c>
      <c r="G18" s="124">
        <v>2141406.79</v>
      </c>
      <c r="H18" s="124">
        <f t="shared" si="0"/>
        <v>126.56627574671946</v>
      </c>
      <c r="I18" s="124">
        <f t="shared" si="1"/>
        <v>100.54072229082254</v>
      </c>
    </row>
    <row r="19" spans="1:9" ht="38.25" x14ac:dyDescent="0.25">
      <c r="A19" s="14"/>
      <c r="B19" s="14">
        <v>6362</v>
      </c>
      <c r="C19" s="15"/>
      <c r="D19" s="95" t="s">
        <v>108</v>
      </c>
      <c r="E19" s="183">
        <v>40600.58</v>
      </c>
      <c r="F19" s="124">
        <v>42500</v>
      </c>
      <c r="G19" s="124">
        <v>41245.230000000003</v>
      </c>
      <c r="H19" s="124">
        <f t="shared" si="0"/>
        <v>101.58778519912769</v>
      </c>
      <c r="I19" s="124">
        <f t="shared" si="1"/>
        <v>97.047600000000017</v>
      </c>
    </row>
    <row r="20" spans="1:9" ht="25.5" x14ac:dyDescent="0.25">
      <c r="A20" s="79"/>
      <c r="B20" s="79">
        <v>638</v>
      </c>
      <c r="C20" s="80"/>
      <c r="D20" s="49" t="s">
        <v>109</v>
      </c>
      <c r="E20" s="181">
        <f>SUM(E21:E22)</f>
        <v>41613.83</v>
      </c>
      <c r="F20" s="159">
        <f t="shared" ref="F20" si="5">SUM(F21:F22)</f>
        <v>30960</v>
      </c>
      <c r="G20" s="159">
        <f t="shared" ref="G20" si="6">SUM(G21:G22)</f>
        <v>35031.58</v>
      </c>
      <c r="H20" s="159">
        <f t="shared" si="0"/>
        <v>84.182542198110582</v>
      </c>
      <c r="I20" s="159">
        <f t="shared" si="1"/>
        <v>113.15109819121447</v>
      </c>
    </row>
    <row r="21" spans="1:9" ht="25.5" x14ac:dyDescent="0.25">
      <c r="A21" s="14"/>
      <c r="B21" s="14">
        <v>6381</v>
      </c>
      <c r="C21" s="15"/>
      <c r="D21" s="95" t="s">
        <v>110</v>
      </c>
      <c r="E21" s="183">
        <v>41613.83</v>
      </c>
      <c r="F21" s="124">
        <v>30960</v>
      </c>
      <c r="G21" s="124">
        <v>35031.58</v>
      </c>
      <c r="H21" s="124">
        <f t="shared" si="0"/>
        <v>84.182542198110582</v>
      </c>
      <c r="I21" s="124">
        <f t="shared" si="1"/>
        <v>113.15109819121447</v>
      </c>
    </row>
    <row r="22" spans="1:9" ht="25.5" x14ac:dyDescent="0.25">
      <c r="A22" s="14"/>
      <c r="B22" s="14">
        <v>6382</v>
      </c>
      <c r="C22" s="15"/>
      <c r="D22" s="95" t="s">
        <v>111</v>
      </c>
      <c r="E22" s="10"/>
      <c r="F22" s="10"/>
      <c r="G22" s="10"/>
      <c r="H22" s="10" t="e">
        <f t="shared" si="0"/>
        <v>#DIV/0!</v>
      </c>
      <c r="I22" s="10" t="e">
        <f t="shared" si="1"/>
        <v>#DIV/0!</v>
      </c>
    </row>
    <row r="23" spans="1:9" x14ac:dyDescent="0.25">
      <c r="A23" s="86"/>
      <c r="B23" s="86"/>
      <c r="C23" s="87">
        <v>11</v>
      </c>
      <c r="D23" s="87" t="s">
        <v>17</v>
      </c>
      <c r="E23" s="88"/>
      <c r="F23" s="89"/>
      <c r="G23" s="89"/>
      <c r="H23" s="89" t="e">
        <f t="shared" si="0"/>
        <v>#DIV/0!</v>
      </c>
      <c r="I23" s="89" t="e">
        <f t="shared" si="1"/>
        <v>#DIV/0!</v>
      </c>
    </row>
    <row r="24" spans="1:9" x14ac:dyDescent="0.25">
      <c r="A24" s="86"/>
      <c r="B24" s="86"/>
      <c r="C24" s="87">
        <v>31</v>
      </c>
      <c r="D24" s="87" t="s">
        <v>136</v>
      </c>
      <c r="E24" s="88"/>
      <c r="F24" s="89"/>
      <c r="G24" s="89"/>
      <c r="H24" s="89" t="e">
        <f t="shared" si="0"/>
        <v>#DIV/0!</v>
      </c>
      <c r="I24" s="89" t="e">
        <f t="shared" si="1"/>
        <v>#DIV/0!</v>
      </c>
    </row>
    <row r="25" spans="1:9" x14ac:dyDescent="0.25">
      <c r="A25" s="86"/>
      <c r="B25" s="86"/>
      <c r="C25" s="87">
        <v>44</v>
      </c>
      <c r="D25" s="87" t="s">
        <v>131</v>
      </c>
      <c r="E25" s="88"/>
      <c r="F25" s="89"/>
      <c r="G25" s="89"/>
      <c r="H25" s="89" t="e">
        <f t="shared" si="0"/>
        <v>#DIV/0!</v>
      </c>
      <c r="I25" s="89" t="e">
        <f t="shared" si="1"/>
        <v>#DIV/0!</v>
      </c>
    </row>
    <row r="26" spans="1:9" x14ac:dyDescent="0.25">
      <c r="A26" s="90"/>
      <c r="B26" s="86"/>
      <c r="C26" s="87">
        <v>51</v>
      </c>
      <c r="D26" s="87" t="s">
        <v>102</v>
      </c>
      <c r="E26" s="186">
        <v>41613.83</v>
      </c>
      <c r="F26" s="160">
        <v>30960</v>
      </c>
      <c r="G26" s="160">
        <v>35031.58</v>
      </c>
      <c r="H26" s="160">
        <f t="shared" si="0"/>
        <v>84.182542198110582</v>
      </c>
      <c r="I26" s="162">
        <f t="shared" si="1"/>
        <v>113.15109819121447</v>
      </c>
    </row>
    <row r="27" spans="1:9" x14ac:dyDescent="0.25">
      <c r="A27" s="90"/>
      <c r="B27" s="86"/>
      <c r="C27" s="87">
        <v>43</v>
      </c>
      <c r="D27" s="87" t="s">
        <v>35</v>
      </c>
      <c r="E27" s="88"/>
      <c r="F27" s="89"/>
      <c r="G27" s="89"/>
      <c r="H27" s="89" t="e">
        <f t="shared" si="0"/>
        <v>#DIV/0!</v>
      </c>
      <c r="I27" s="91" t="e">
        <f t="shared" si="1"/>
        <v>#DIV/0!</v>
      </c>
    </row>
    <row r="28" spans="1:9" ht="15.75" customHeight="1" x14ac:dyDescent="0.25">
      <c r="A28" s="90"/>
      <c r="B28" s="86"/>
      <c r="C28" s="87">
        <v>52</v>
      </c>
      <c r="D28" s="87" t="s">
        <v>34</v>
      </c>
      <c r="E28" s="186">
        <v>1742825.84</v>
      </c>
      <c r="F28" s="160">
        <v>2192387</v>
      </c>
      <c r="G28" s="160">
        <v>2200988.86</v>
      </c>
      <c r="H28" s="160">
        <f t="shared" si="0"/>
        <v>126.28851429010255</v>
      </c>
      <c r="I28" s="162">
        <f t="shared" si="1"/>
        <v>100.39235135037745</v>
      </c>
    </row>
    <row r="29" spans="1:9" ht="15.75" customHeight="1" x14ac:dyDescent="0.25">
      <c r="A29" s="230"/>
      <c r="B29" s="231">
        <v>64</v>
      </c>
      <c r="C29" s="232"/>
      <c r="D29" s="233" t="s">
        <v>185</v>
      </c>
      <c r="E29" s="234"/>
      <c r="F29" s="224"/>
      <c r="G29" s="224">
        <v>43.92</v>
      </c>
      <c r="H29" s="224"/>
      <c r="I29" s="235"/>
    </row>
    <row r="30" spans="1:9" ht="15.75" customHeight="1" x14ac:dyDescent="0.25">
      <c r="A30" s="17"/>
      <c r="B30" s="14">
        <v>641</v>
      </c>
      <c r="C30" s="15"/>
      <c r="D30" s="228" t="s">
        <v>184</v>
      </c>
      <c r="E30" s="183"/>
      <c r="F30" s="124"/>
      <c r="G30" s="124">
        <v>43.92</v>
      </c>
      <c r="H30" s="124"/>
      <c r="I30" s="229"/>
    </row>
    <row r="31" spans="1:9" ht="15.75" customHeight="1" x14ac:dyDescent="0.25">
      <c r="A31" s="90"/>
      <c r="B31" s="86"/>
      <c r="C31" s="87">
        <v>11</v>
      </c>
      <c r="D31" s="225" t="s">
        <v>17</v>
      </c>
      <c r="E31" s="186"/>
      <c r="F31" s="226"/>
      <c r="G31" s="226">
        <v>43.92</v>
      </c>
      <c r="H31" s="226"/>
      <c r="I31" s="227"/>
    </row>
    <row r="32" spans="1:9" ht="53.25" customHeight="1" x14ac:dyDescent="0.25">
      <c r="A32" s="96"/>
      <c r="B32" s="97">
        <v>65</v>
      </c>
      <c r="C32" s="98"/>
      <c r="D32" s="99" t="s">
        <v>114</v>
      </c>
      <c r="E32" s="189">
        <f t="shared" ref="E32:G32" si="7">SUM(E33)</f>
        <v>5105.8999999999996</v>
      </c>
      <c r="F32" s="161">
        <f t="shared" si="7"/>
        <v>6870</v>
      </c>
      <c r="G32" s="161">
        <f t="shared" si="7"/>
        <v>7115.59</v>
      </c>
      <c r="H32" s="161">
        <f t="shared" si="0"/>
        <v>139.36015198104155</v>
      </c>
      <c r="I32" s="161">
        <f t="shared" si="1"/>
        <v>103.57481804949053</v>
      </c>
    </row>
    <row r="33" spans="1:9" x14ac:dyDescent="0.25">
      <c r="A33" s="79"/>
      <c r="B33" s="79">
        <v>652</v>
      </c>
      <c r="C33" s="80"/>
      <c r="D33" s="49" t="s">
        <v>112</v>
      </c>
      <c r="E33" s="182">
        <f t="shared" ref="E33:G33" si="8">SUM(E34:E34)</f>
        <v>5105.8999999999996</v>
      </c>
      <c r="F33" s="157">
        <f t="shared" si="8"/>
        <v>6870</v>
      </c>
      <c r="G33" s="157">
        <f t="shared" si="8"/>
        <v>7115.59</v>
      </c>
      <c r="H33" s="157">
        <f t="shared" si="0"/>
        <v>139.36015198104155</v>
      </c>
      <c r="I33" s="157">
        <f t="shared" si="1"/>
        <v>103.57481804949053</v>
      </c>
    </row>
    <row r="34" spans="1:9" x14ac:dyDescent="0.25">
      <c r="A34" s="14"/>
      <c r="B34" s="14">
        <v>6526</v>
      </c>
      <c r="C34" s="15"/>
      <c r="D34" s="95" t="s">
        <v>113</v>
      </c>
      <c r="E34" s="124">
        <v>5105.8999999999996</v>
      </c>
      <c r="F34" s="124">
        <v>6870</v>
      </c>
      <c r="G34" s="124">
        <v>7115.59</v>
      </c>
      <c r="H34" s="124">
        <f t="shared" si="0"/>
        <v>139.36015198104155</v>
      </c>
      <c r="I34" s="124">
        <f t="shared" si="1"/>
        <v>103.57481804949053</v>
      </c>
    </row>
    <row r="35" spans="1:9" x14ac:dyDescent="0.25">
      <c r="A35" s="86"/>
      <c r="B35" s="86"/>
      <c r="C35" s="87">
        <v>11</v>
      </c>
      <c r="D35" s="87" t="s">
        <v>17</v>
      </c>
      <c r="E35" s="88"/>
      <c r="F35" s="89"/>
      <c r="G35" s="89"/>
      <c r="H35" s="89" t="e">
        <f t="shared" si="0"/>
        <v>#DIV/0!</v>
      </c>
      <c r="I35" s="89" t="e">
        <f t="shared" si="1"/>
        <v>#DIV/0!</v>
      </c>
    </row>
    <row r="36" spans="1:9" x14ac:dyDescent="0.25">
      <c r="A36" s="86"/>
      <c r="B36" s="86"/>
      <c r="C36" s="87">
        <v>31</v>
      </c>
      <c r="D36" s="87" t="s">
        <v>136</v>
      </c>
      <c r="E36" s="88"/>
      <c r="F36" s="89"/>
      <c r="G36" s="89"/>
      <c r="H36" s="89" t="e">
        <f t="shared" si="0"/>
        <v>#DIV/0!</v>
      </c>
      <c r="I36" s="89" t="e">
        <f t="shared" si="1"/>
        <v>#DIV/0!</v>
      </c>
    </row>
    <row r="37" spans="1:9" x14ac:dyDescent="0.25">
      <c r="A37" s="86"/>
      <c r="B37" s="86"/>
      <c r="C37" s="87">
        <v>44</v>
      </c>
      <c r="D37" s="87" t="s">
        <v>131</v>
      </c>
      <c r="E37" s="88"/>
      <c r="F37" s="89"/>
      <c r="G37" s="89"/>
      <c r="H37" s="89" t="e">
        <f t="shared" si="0"/>
        <v>#DIV/0!</v>
      </c>
      <c r="I37" s="89" t="e">
        <f t="shared" si="1"/>
        <v>#DIV/0!</v>
      </c>
    </row>
    <row r="38" spans="1:9" x14ac:dyDescent="0.25">
      <c r="A38" s="90"/>
      <c r="B38" s="86"/>
      <c r="C38" s="87">
        <v>51</v>
      </c>
      <c r="D38" s="87" t="s">
        <v>102</v>
      </c>
      <c r="E38" s="88"/>
      <c r="F38" s="89"/>
      <c r="G38" s="89"/>
      <c r="H38" s="89" t="e">
        <f t="shared" si="0"/>
        <v>#DIV/0!</v>
      </c>
      <c r="I38" s="91" t="e">
        <f t="shared" si="1"/>
        <v>#DIV/0!</v>
      </c>
    </row>
    <row r="39" spans="1:9" x14ac:dyDescent="0.25">
      <c r="A39" s="90"/>
      <c r="B39" s="86"/>
      <c r="C39" s="87">
        <v>43</v>
      </c>
      <c r="D39" s="87" t="s">
        <v>35</v>
      </c>
      <c r="E39" s="186">
        <v>5105.8999999999996</v>
      </c>
      <c r="F39" s="160">
        <v>6870</v>
      </c>
      <c r="G39" s="160">
        <v>7115.59</v>
      </c>
      <c r="H39" s="160">
        <f t="shared" si="0"/>
        <v>139.36015198104155</v>
      </c>
      <c r="I39" s="162">
        <f t="shared" si="1"/>
        <v>103.57481804949053</v>
      </c>
    </row>
    <row r="40" spans="1:9" x14ac:dyDescent="0.25">
      <c r="A40" s="90"/>
      <c r="B40" s="86"/>
      <c r="C40" s="87">
        <v>52</v>
      </c>
      <c r="D40" s="87" t="s">
        <v>34</v>
      </c>
      <c r="E40" s="88"/>
      <c r="F40" s="89"/>
      <c r="G40" s="89"/>
      <c r="H40" s="89" t="e">
        <f t="shared" si="0"/>
        <v>#DIV/0!</v>
      </c>
      <c r="I40" s="91" t="e">
        <f t="shared" si="1"/>
        <v>#DIV/0!</v>
      </c>
    </row>
    <row r="41" spans="1:9" ht="44.25" customHeight="1" x14ac:dyDescent="0.25">
      <c r="A41" s="81"/>
      <c r="B41" s="81">
        <v>66</v>
      </c>
      <c r="C41" s="82"/>
      <c r="D41" s="51" t="s">
        <v>115</v>
      </c>
      <c r="E41" s="187">
        <f t="shared" ref="E41" si="9">SUM(E42,E45)</f>
        <v>7000.83</v>
      </c>
      <c r="F41" s="158">
        <f t="shared" ref="F41" si="10">SUM(F42,F45)</f>
        <v>1138</v>
      </c>
      <c r="G41" s="158">
        <f t="shared" ref="G41" si="11">SUM(G42,G45)</f>
        <v>1032.28</v>
      </c>
      <c r="H41" s="158">
        <f t="shared" si="0"/>
        <v>14.745108794242967</v>
      </c>
      <c r="I41" s="158">
        <f t="shared" si="1"/>
        <v>90.710017574692444</v>
      </c>
    </row>
    <row r="42" spans="1:9" ht="38.25" customHeight="1" x14ac:dyDescent="0.25">
      <c r="A42" s="76"/>
      <c r="B42" s="77">
        <v>661</v>
      </c>
      <c r="C42" s="77"/>
      <c r="D42" s="49" t="s">
        <v>116</v>
      </c>
      <c r="E42" s="182">
        <f t="shared" ref="E42" si="12">SUM(E43:E44)</f>
        <v>1748.36</v>
      </c>
      <c r="F42" s="157">
        <f t="shared" ref="F42" si="13">SUM(F43:F44)</f>
        <v>1138</v>
      </c>
      <c r="G42" s="157">
        <f t="shared" ref="G42" si="14">SUM(G43:G44)</f>
        <v>899.28</v>
      </c>
      <c r="H42" s="157">
        <f t="shared" si="0"/>
        <v>51.435631105721939</v>
      </c>
      <c r="I42" s="157">
        <f t="shared" si="1"/>
        <v>79.022847100175738</v>
      </c>
    </row>
    <row r="43" spans="1:9" ht="15.75" customHeight="1" x14ac:dyDescent="0.25">
      <c r="A43" s="14"/>
      <c r="B43" s="14">
        <v>6614</v>
      </c>
      <c r="C43" s="15"/>
      <c r="D43" s="95" t="s">
        <v>117</v>
      </c>
      <c r="E43" s="183">
        <v>45</v>
      </c>
      <c r="F43" s="124">
        <v>145</v>
      </c>
      <c r="G43" s="124">
        <v>145</v>
      </c>
      <c r="H43" s="124">
        <f t="shared" si="0"/>
        <v>322.22222222222223</v>
      </c>
      <c r="I43" s="124">
        <f t="shared" si="1"/>
        <v>100</v>
      </c>
    </row>
    <row r="44" spans="1:9" x14ac:dyDescent="0.25">
      <c r="A44" s="14"/>
      <c r="B44" s="14">
        <v>6615</v>
      </c>
      <c r="C44" s="15"/>
      <c r="D44" s="95" t="s">
        <v>118</v>
      </c>
      <c r="E44" s="214">
        <v>1703.36</v>
      </c>
      <c r="F44" s="10">
        <v>993</v>
      </c>
      <c r="G44" s="10">
        <v>754.28</v>
      </c>
      <c r="H44" s="10">
        <f t="shared" si="0"/>
        <v>44.281889911703928</v>
      </c>
      <c r="I44" s="10">
        <f t="shared" si="1"/>
        <v>75.959718026183282</v>
      </c>
    </row>
    <row r="45" spans="1:9" ht="25.5" x14ac:dyDescent="0.25">
      <c r="A45" s="79"/>
      <c r="B45" s="79">
        <v>663</v>
      </c>
      <c r="C45" s="80"/>
      <c r="D45" s="49" t="s">
        <v>119</v>
      </c>
      <c r="E45" s="180">
        <f t="shared" ref="E45" si="15">SUM(E46:E47)</f>
        <v>5252.47</v>
      </c>
      <c r="F45" s="78">
        <f t="shared" ref="F45" si="16">SUM(F46:F47)</f>
        <v>0</v>
      </c>
      <c r="G45" s="78">
        <f t="shared" ref="G45" si="17">SUM(G46:G47)</f>
        <v>133</v>
      </c>
      <c r="H45" s="78">
        <f t="shared" si="0"/>
        <v>2.5321420208016416</v>
      </c>
      <c r="I45" s="78" t="e">
        <f t="shared" si="1"/>
        <v>#DIV/0!</v>
      </c>
    </row>
    <row r="46" spans="1:9" x14ac:dyDescent="0.25">
      <c r="A46" s="14"/>
      <c r="B46" s="14">
        <v>6631</v>
      </c>
      <c r="C46" s="15"/>
      <c r="D46" s="95" t="s">
        <v>120</v>
      </c>
      <c r="E46" s="183">
        <v>5116.6000000000004</v>
      </c>
      <c r="F46" s="10"/>
      <c r="G46" s="10">
        <v>133</v>
      </c>
      <c r="H46" s="10">
        <f t="shared" si="0"/>
        <v>2.5993824023765781</v>
      </c>
      <c r="I46" s="10" t="e">
        <f t="shared" si="1"/>
        <v>#DIV/0!</v>
      </c>
    </row>
    <row r="47" spans="1:9" x14ac:dyDescent="0.25">
      <c r="A47" s="14"/>
      <c r="B47" s="14">
        <v>6632</v>
      </c>
      <c r="C47" s="15"/>
      <c r="D47" s="95" t="s">
        <v>121</v>
      </c>
      <c r="E47" s="183">
        <v>135.87</v>
      </c>
      <c r="F47" s="10"/>
      <c r="G47" s="10"/>
      <c r="H47" s="10">
        <f t="shared" si="0"/>
        <v>0</v>
      </c>
      <c r="I47" s="10" t="e">
        <f t="shared" si="1"/>
        <v>#DIV/0!</v>
      </c>
    </row>
    <row r="48" spans="1:9" x14ac:dyDescent="0.25">
      <c r="A48" s="86"/>
      <c r="B48" s="86"/>
      <c r="C48" s="87">
        <v>11</v>
      </c>
      <c r="D48" s="87" t="s">
        <v>17</v>
      </c>
      <c r="E48" s="88"/>
      <c r="F48" s="89"/>
      <c r="G48" s="89"/>
      <c r="H48" s="89" t="e">
        <f t="shared" si="0"/>
        <v>#DIV/0!</v>
      </c>
      <c r="I48" s="89" t="e">
        <f t="shared" si="1"/>
        <v>#DIV/0!</v>
      </c>
    </row>
    <row r="49" spans="1:9" x14ac:dyDescent="0.25">
      <c r="A49" s="86"/>
      <c r="B49" s="86"/>
      <c r="C49" s="87">
        <v>31</v>
      </c>
      <c r="D49" s="87" t="s">
        <v>136</v>
      </c>
      <c r="E49" s="186">
        <v>1748.36</v>
      </c>
      <c r="F49" s="160">
        <v>1138</v>
      </c>
      <c r="G49" s="160">
        <v>899.28</v>
      </c>
      <c r="H49" s="160">
        <f t="shared" si="0"/>
        <v>51.435631105721939</v>
      </c>
      <c r="I49" s="160">
        <f t="shared" si="1"/>
        <v>79.022847100175738</v>
      </c>
    </row>
    <row r="50" spans="1:9" x14ac:dyDescent="0.25">
      <c r="A50" s="86"/>
      <c r="B50" s="86"/>
      <c r="C50" s="87">
        <v>44</v>
      </c>
      <c r="D50" s="87" t="s">
        <v>131</v>
      </c>
      <c r="E50" s="88"/>
      <c r="F50" s="89"/>
      <c r="G50" s="89"/>
      <c r="H50" s="89" t="e">
        <f t="shared" si="0"/>
        <v>#DIV/0!</v>
      </c>
      <c r="I50" s="89" t="e">
        <f t="shared" si="1"/>
        <v>#DIV/0!</v>
      </c>
    </row>
    <row r="51" spans="1:9" x14ac:dyDescent="0.25">
      <c r="A51" s="90"/>
      <c r="B51" s="86"/>
      <c r="C51" s="87">
        <v>51</v>
      </c>
      <c r="D51" s="87" t="s">
        <v>102</v>
      </c>
      <c r="E51" s="88"/>
      <c r="F51" s="89"/>
      <c r="G51" s="89"/>
      <c r="H51" s="89" t="e">
        <f t="shared" si="0"/>
        <v>#DIV/0!</v>
      </c>
      <c r="I51" s="91" t="e">
        <f t="shared" si="1"/>
        <v>#DIV/0!</v>
      </c>
    </row>
    <row r="52" spans="1:9" x14ac:dyDescent="0.25">
      <c r="A52" s="90"/>
      <c r="B52" s="86"/>
      <c r="C52" s="87">
        <v>43</v>
      </c>
      <c r="D52" s="87" t="s">
        <v>35</v>
      </c>
      <c r="E52" s="88"/>
      <c r="F52" s="89"/>
      <c r="G52" s="89"/>
      <c r="H52" s="89" t="e">
        <f t="shared" si="0"/>
        <v>#DIV/0!</v>
      </c>
      <c r="I52" s="91" t="e">
        <f t="shared" si="1"/>
        <v>#DIV/0!</v>
      </c>
    </row>
    <row r="53" spans="1:9" x14ac:dyDescent="0.25">
      <c r="A53" s="90"/>
      <c r="B53" s="86"/>
      <c r="C53" s="87">
        <v>61</v>
      </c>
      <c r="D53" s="87" t="s">
        <v>161</v>
      </c>
      <c r="E53" s="186">
        <v>5252.47</v>
      </c>
      <c r="F53" s="89"/>
      <c r="G53" s="89">
        <v>133</v>
      </c>
      <c r="H53" s="89">
        <f t="shared" si="0"/>
        <v>2.5321420208016416</v>
      </c>
      <c r="I53" s="91" t="e">
        <f t="shared" si="1"/>
        <v>#DIV/0!</v>
      </c>
    </row>
    <row r="54" spans="1:9" ht="24.75" customHeight="1" x14ac:dyDescent="0.25">
      <c r="A54" s="100"/>
      <c r="B54" s="97">
        <v>67</v>
      </c>
      <c r="C54" s="98"/>
      <c r="D54" s="101" t="s">
        <v>122</v>
      </c>
      <c r="E54" s="190">
        <f t="shared" ref="E54:G54" si="18">SUM(E55)</f>
        <v>63006.23</v>
      </c>
      <c r="F54" s="122">
        <f t="shared" si="18"/>
        <v>76159</v>
      </c>
      <c r="G54" s="122">
        <f t="shared" si="18"/>
        <v>73637.16</v>
      </c>
      <c r="H54" s="122">
        <f t="shared" si="0"/>
        <v>116.87282352872089</v>
      </c>
      <c r="I54" s="122">
        <f t="shared" si="1"/>
        <v>96.688717026221454</v>
      </c>
    </row>
    <row r="55" spans="1:9" ht="38.25" x14ac:dyDescent="0.25">
      <c r="A55" s="79"/>
      <c r="B55" s="79">
        <v>671</v>
      </c>
      <c r="C55" s="80"/>
      <c r="D55" s="49" t="s">
        <v>123</v>
      </c>
      <c r="E55" s="182">
        <f t="shared" ref="E55:F55" si="19">SUM(E56:E57)</f>
        <v>63006.23</v>
      </c>
      <c r="F55" s="157">
        <f t="shared" si="19"/>
        <v>76159</v>
      </c>
      <c r="G55" s="157">
        <f t="shared" ref="G55" si="20">SUM(G56:G57)</f>
        <v>73637.16</v>
      </c>
      <c r="H55" s="157">
        <f t="shared" si="0"/>
        <v>116.87282352872089</v>
      </c>
      <c r="I55" s="157">
        <f t="shared" si="1"/>
        <v>96.688717026221454</v>
      </c>
    </row>
    <row r="56" spans="1:9" ht="38.25" x14ac:dyDescent="0.25">
      <c r="A56" s="14"/>
      <c r="B56" s="14">
        <v>6711</v>
      </c>
      <c r="C56" s="15"/>
      <c r="D56" s="95" t="s">
        <v>124</v>
      </c>
      <c r="E56" s="183">
        <v>63006.23</v>
      </c>
      <c r="F56" s="124">
        <v>73759</v>
      </c>
      <c r="G56" s="124">
        <v>73637.16</v>
      </c>
      <c r="H56" s="124">
        <f t="shared" si="0"/>
        <v>116.87282352872089</v>
      </c>
      <c r="I56" s="124">
        <f t="shared" si="1"/>
        <v>99.834813378706329</v>
      </c>
    </row>
    <row r="57" spans="1:9" ht="38.25" x14ac:dyDescent="0.25">
      <c r="A57" s="14"/>
      <c r="B57" s="14">
        <v>6712</v>
      </c>
      <c r="C57" s="15"/>
      <c r="D57" s="95" t="s">
        <v>125</v>
      </c>
      <c r="E57" s="10"/>
      <c r="F57" s="124">
        <v>2400</v>
      </c>
      <c r="G57" s="124"/>
      <c r="H57" s="124" t="e">
        <f t="shared" si="0"/>
        <v>#DIV/0!</v>
      </c>
      <c r="I57" s="124">
        <f t="shared" si="1"/>
        <v>0</v>
      </c>
    </row>
    <row r="58" spans="1:9" x14ac:dyDescent="0.25">
      <c r="A58" s="86"/>
      <c r="B58" s="86"/>
      <c r="C58" s="87">
        <v>11</v>
      </c>
      <c r="D58" s="87" t="s">
        <v>17</v>
      </c>
      <c r="E58" s="215">
        <v>5709.51</v>
      </c>
      <c r="F58" s="160">
        <v>9497</v>
      </c>
      <c r="G58" s="160">
        <v>7050.15</v>
      </c>
      <c r="H58" s="160">
        <f t="shared" si="0"/>
        <v>123.4808240987405</v>
      </c>
      <c r="I58" s="160">
        <f t="shared" si="1"/>
        <v>74.235548067810882</v>
      </c>
    </row>
    <row r="59" spans="1:9" x14ac:dyDescent="0.25">
      <c r="A59" s="86"/>
      <c r="B59" s="86"/>
      <c r="C59" s="87">
        <v>31</v>
      </c>
      <c r="D59" s="87" t="s">
        <v>136</v>
      </c>
      <c r="E59" s="88"/>
      <c r="F59" s="89"/>
      <c r="G59" s="89"/>
      <c r="H59" s="89" t="e">
        <f t="shared" si="0"/>
        <v>#DIV/0!</v>
      </c>
      <c r="I59" s="89" t="e">
        <f t="shared" si="1"/>
        <v>#DIV/0!</v>
      </c>
    </row>
    <row r="60" spans="1:9" x14ac:dyDescent="0.25">
      <c r="A60" s="86"/>
      <c r="B60" s="86"/>
      <c r="C60" s="87">
        <v>44</v>
      </c>
      <c r="D60" s="87" t="s">
        <v>131</v>
      </c>
      <c r="E60" s="186">
        <v>57296.72</v>
      </c>
      <c r="F60" s="160">
        <v>66662</v>
      </c>
      <c r="G60" s="160">
        <v>66587.009999999995</v>
      </c>
      <c r="H60" s="160">
        <f t="shared" si="0"/>
        <v>116.21434874457034</v>
      </c>
      <c r="I60" s="160">
        <f t="shared" si="1"/>
        <v>99.887507125498772</v>
      </c>
    </row>
    <row r="61" spans="1:9" x14ac:dyDescent="0.25">
      <c r="A61" s="90"/>
      <c r="B61" s="86"/>
      <c r="C61" s="87">
        <v>51</v>
      </c>
      <c r="D61" s="87" t="s">
        <v>102</v>
      </c>
      <c r="E61" s="88"/>
      <c r="F61" s="89"/>
      <c r="G61" s="89"/>
      <c r="H61" s="89" t="e">
        <f t="shared" si="0"/>
        <v>#DIV/0!</v>
      </c>
      <c r="I61" s="91" t="e">
        <f t="shared" si="1"/>
        <v>#DIV/0!</v>
      </c>
    </row>
    <row r="62" spans="1:9" x14ac:dyDescent="0.25">
      <c r="A62" s="90"/>
      <c r="B62" s="86"/>
      <c r="C62" s="87">
        <v>43</v>
      </c>
      <c r="D62" s="87" t="s">
        <v>35</v>
      </c>
      <c r="E62" s="88"/>
      <c r="F62" s="89"/>
      <c r="G62" s="89"/>
      <c r="H62" s="89" t="e">
        <f t="shared" si="0"/>
        <v>#DIV/0!</v>
      </c>
      <c r="I62" s="91" t="e">
        <f t="shared" si="1"/>
        <v>#DIV/0!</v>
      </c>
    </row>
    <row r="63" spans="1:9" x14ac:dyDescent="0.25">
      <c r="A63" s="90"/>
      <c r="B63" s="86"/>
      <c r="C63" s="87">
        <v>52</v>
      </c>
      <c r="D63" s="87" t="s">
        <v>34</v>
      </c>
      <c r="E63" s="89"/>
      <c r="F63" s="89"/>
      <c r="G63" s="89"/>
      <c r="H63" s="89" t="e">
        <f t="shared" si="0"/>
        <v>#DIV/0!</v>
      </c>
      <c r="I63" s="91" t="e">
        <f t="shared" si="1"/>
        <v>#DIV/0!</v>
      </c>
    </row>
    <row r="64" spans="1:9" s="102" customFormat="1" x14ac:dyDescent="0.25">
      <c r="A64" s="103"/>
      <c r="B64" s="104" t="s">
        <v>126</v>
      </c>
      <c r="C64" s="105"/>
      <c r="D64" s="105"/>
      <c r="E64" s="191">
        <f>SUM(E11+E32+E41+E54)</f>
        <v>1859552.6300000001</v>
      </c>
      <c r="F64" s="163">
        <f>SUM(F11+F32+F41+F54)</f>
        <v>2307514</v>
      </c>
      <c r="G64" s="163">
        <f>SUM(G11+G32+G41+G54+G30)</f>
        <v>2317849.3899999997</v>
      </c>
      <c r="H64" s="163">
        <f t="shared" si="0"/>
        <v>124.64553853471733</v>
      </c>
      <c r="I64" s="163">
        <f t="shared" si="1"/>
        <v>100.4479015078565</v>
      </c>
    </row>
    <row r="66" spans="1:9" x14ac:dyDescent="0.25">
      <c r="A66" s="292" t="s">
        <v>18</v>
      </c>
      <c r="B66" s="293"/>
      <c r="C66" s="293"/>
      <c r="D66" s="293"/>
      <c r="E66" s="293"/>
      <c r="F66" s="293"/>
      <c r="G66" s="293"/>
      <c r="H66" s="293"/>
      <c r="I66" s="293"/>
    </row>
    <row r="67" spans="1:9" x14ac:dyDescent="0.25">
      <c r="A67" s="135"/>
      <c r="B67" s="135"/>
      <c r="C67" s="135"/>
      <c r="D67" s="135"/>
      <c r="E67" s="135"/>
      <c r="F67" s="6"/>
      <c r="G67" s="6"/>
      <c r="H67" s="6"/>
      <c r="I67" s="6"/>
    </row>
    <row r="68" spans="1:9" x14ac:dyDescent="0.25">
      <c r="A68" s="24" t="s">
        <v>13</v>
      </c>
      <c r="B68" s="23" t="s">
        <v>14</v>
      </c>
      <c r="C68" s="23" t="s">
        <v>15</v>
      </c>
      <c r="D68" s="23" t="s">
        <v>19</v>
      </c>
      <c r="E68" s="23" t="s">
        <v>177</v>
      </c>
      <c r="F68" s="24" t="s">
        <v>155</v>
      </c>
      <c r="G68" s="24" t="s">
        <v>178</v>
      </c>
      <c r="H68" s="24" t="s">
        <v>176</v>
      </c>
      <c r="I68" s="24" t="s">
        <v>176</v>
      </c>
    </row>
    <row r="69" spans="1:9" x14ac:dyDescent="0.25">
      <c r="A69" s="92">
        <v>3</v>
      </c>
      <c r="B69" s="92"/>
      <c r="C69" s="92"/>
      <c r="D69" s="126" t="s">
        <v>20</v>
      </c>
      <c r="E69" s="188">
        <f t="shared" ref="E69" si="21">SUM(E70+E86+E127+E137)</f>
        <v>1800288.33</v>
      </c>
      <c r="F69" s="188">
        <f t="shared" ref="F69" si="22">SUM(F70+F86+F127+F137)</f>
        <v>2275009</v>
      </c>
      <c r="G69" s="188">
        <f t="shared" ref="G69" si="23">SUM(G70+G86+G127+G137)</f>
        <v>2282321.44</v>
      </c>
      <c r="H69" s="108">
        <f t="shared" ref="H69:H132" si="24">G69/E69*100</f>
        <v>126.77532826089029</v>
      </c>
      <c r="I69" s="108">
        <f t="shared" ref="I69:I132" si="25">G69/F69*100</f>
        <v>100.32142466249583</v>
      </c>
    </row>
    <row r="70" spans="1:9" x14ac:dyDescent="0.25">
      <c r="A70" s="81"/>
      <c r="B70" s="82">
        <v>31</v>
      </c>
      <c r="C70" s="82"/>
      <c r="D70" s="51" t="s">
        <v>21</v>
      </c>
      <c r="E70" s="246">
        <f>SUM(E71,E75,E77)</f>
        <v>1526788.29</v>
      </c>
      <c r="F70" s="246">
        <f t="shared" ref="F70" si="26">SUM(F71,F75,F77)</f>
        <v>1970144</v>
      </c>
      <c r="G70" s="246">
        <f t="shared" ref="G70" si="27">SUM(G71,G75,G77)</f>
        <v>1967388.14</v>
      </c>
      <c r="H70" s="136">
        <f t="shared" si="24"/>
        <v>128.85795318747171</v>
      </c>
      <c r="I70" s="136">
        <f t="shared" si="25"/>
        <v>99.860118854256328</v>
      </c>
    </row>
    <row r="71" spans="1:9" x14ac:dyDescent="0.25">
      <c r="A71" s="76"/>
      <c r="B71" s="77">
        <v>311</v>
      </c>
      <c r="C71" s="77"/>
      <c r="D71" s="49" t="s">
        <v>38</v>
      </c>
      <c r="E71" s="182">
        <f>SUM(E72:E74)</f>
        <v>1263667.5900000001</v>
      </c>
      <c r="F71" s="182">
        <f t="shared" ref="F71" si="28">SUM(F72:F74)</f>
        <v>1629202</v>
      </c>
      <c r="G71" s="182">
        <f t="shared" ref="G71" si="29">SUM(G72:G74)</f>
        <v>1634613.3099999998</v>
      </c>
      <c r="H71" s="127">
        <f t="shared" si="24"/>
        <v>129.35469129187683</v>
      </c>
      <c r="I71" s="127">
        <f t="shared" si="25"/>
        <v>100.33214481691036</v>
      </c>
    </row>
    <row r="72" spans="1:9" x14ac:dyDescent="0.25">
      <c r="A72" s="14"/>
      <c r="B72" s="14">
        <v>3111</v>
      </c>
      <c r="C72" s="15"/>
      <c r="D72" s="111" t="s">
        <v>50</v>
      </c>
      <c r="E72" s="183">
        <v>1243031.83</v>
      </c>
      <c r="F72" s="247">
        <v>1599402</v>
      </c>
      <c r="G72" s="247">
        <v>1604107.46</v>
      </c>
      <c r="H72" s="128">
        <f t="shared" si="24"/>
        <v>129.04797940693118</v>
      </c>
      <c r="I72" s="128">
        <f t="shared" si="25"/>
        <v>100.29420120770138</v>
      </c>
    </row>
    <row r="73" spans="1:9" x14ac:dyDescent="0.25">
      <c r="A73" s="14"/>
      <c r="B73" s="14">
        <v>3113</v>
      </c>
      <c r="C73" s="15"/>
      <c r="D73" s="111" t="s">
        <v>51</v>
      </c>
      <c r="E73" s="183">
        <v>19354.349999999999</v>
      </c>
      <c r="F73" s="247">
        <v>28000</v>
      </c>
      <c r="G73" s="247">
        <v>28640.68</v>
      </c>
      <c r="H73" s="128">
        <f t="shared" si="24"/>
        <v>147.98058317639189</v>
      </c>
      <c r="I73" s="128">
        <f t="shared" si="25"/>
        <v>102.28814285714284</v>
      </c>
    </row>
    <row r="74" spans="1:9" x14ac:dyDescent="0.25">
      <c r="A74" s="14"/>
      <c r="B74" s="14">
        <v>3114</v>
      </c>
      <c r="C74" s="15"/>
      <c r="D74" s="111" t="s">
        <v>52</v>
      </c>
      <c r="E74" s="183">
        <v>1281.4100000000001</v>
      </c>
      <c r="F74" s="247">
        <v>1800</v>
      </c>
      <c r="G74" s="247">
        <v>1865.17</v>
      </c>
      <c r="H74" s="128">
        <f t="shared" si="24"/>
        <v>145.55606714478583</v>
      </c>
      <c r="I74" s="128">
        <f t="shared" si="25"/>
        <v>103.62055555555555</v>
      </c>
    </row>
    <row r="75" spans="1:9" x14ac:dyDescent="0.25">
      <c r="A75" s="79"/>
      <c r="B75" s="79">
        <v>312</v>
      </c>
      <c r="C75" s="80"/>
      <c r="D75" s="49" t="s">
        <v>53</v>
      </c>
      <c r="E75" s="180">
        <f>E76</f>
        <v>64134.16</v>
      </c>
      <c r="F75" s="180">
        <f t="shared" ref="F75:G75" si="30">F76</f>
        <v>74300</v>
      </c>
      <c r="G75" s="180">
        <f t="shared" si="30"/>
        <v>72437.58</v>
      </c>
      <c r="H75" s="129">
        <f t="shared" si="24"/>
        <v>112.94695369830991</v>
      </c>
      <c r="I75" s="129">
        <f t="shared" si="25"/>
        <v>97.493378196500686</v>
      </c>
    </row>
    <row r="76" spans="1:9" x14ac:dyDescent="0.25">
      <c r="A76" s="14"/>
      <c r="B76" s="14">
        <v>3121</v>
      </c>
      <c r="C76" s="15"/>
      <c r="D76" s="111" t="s">
        <v>54</v>
      </c>
      <c r="E76" s="183">
        <v>64134.16</v>
      </c>
      <c r="F76" s="247">
        <v>74300</v>
      </c>
      <c r="G76" s="247">
        <v>72437.58</v>
      </c>
      <c r="H76" s="128">
        <f t="shared" si="24"/>
        <v>112.94695369830991</v>
      </c>
      <c r="I76" s="128">
        <f t="shared" si="25"/>
        <v>97.493378196500686</v>
      </c>
    </row>
    <row r="77" spans="1:9" x14ac:dyDescent="0.25">
      <c r="A77" s="79"/>
      <c r="B77" s="79">
        <v>313</v>
      </c>
      <c r="C77" s="80"/>
      <c r="D77" s="49" t="s">
        <v>39</v>
      </c>
      <c r="E77" s="182">
        <f>SUM(E78:E79)</f>
        <v>198986.54</v>
      </c>
      <c r="F77" s="182">
        <f t="shared" ref="F77" si="31">SUM(F78:F79)</f>
        <v>266642</v>
      </c>
      <c r="G77" s="182">
        <f t="shared" ref="G77" si="32">SUM(G78:G79)</f>
        <v>260337.25</v>
      </c>
      <c r="H77" s="127">
        <f t="shared" si="24"/>
        <v>130.83158790539301</v>
      </c>
      <c r="I77" s="127">
        <f t="shared" si="25"/>
        <v>97.635500033753118</v>
      </c>
    </row>
    <row r="78" spans="1:9" ht="25.5" x14ac:dyDescent="0.25">
      <c r="A78" s="14"/>
      <c r="B78" s="14">
        <v>3131</v>
      </c>
      <c r="C78" s="15"/>
      <c r="D78" s="111" t="s">
        <v>55</v>
      </c>
      <c r="E78" s="183"/>
      <c r="F78" s="247"/>
      <c r="G78" s="247"/>
      <c r="H78" s="128" t="e">
        <f t="shared" si="24"/>
        <v>#DIV/0!</v>
      </c>
      <c r="I78" s="128" t="e">
        <f t="shared" si="25"/>
        <v>#DIV/0!</v>
      </c>
    </row>
    <row r="79" spans="1:9" ht="25.5" x14ac:dyDescent="0.25">
      <c r="A79" s="14"/>
      <c r="B79" s="14">
        <v>3132</v>
      </c>
      <c r="C79" s="15"/>
      <c r="D79" s="111" t="s">
        <v>56</v>
      </c>
      <c r="E79" s="183">
        <v>198986.54</v>
      </c>
      <c r="F79" s="247">
        <v>266642</v>
      </c>
      <c r="G79" s="247">
        <v>260337.25</v>
      </c>
      <c r="H79" s="128">
        <f t="shared" si="24"/>
        <v>130.83158790539301</v>
      </c>
      <c r="I79" s="128">
        <f t="shared" si="25"/>
        <v>97.635500033753118</v>
      </c>
    </row>
    <row r="80" spans="1:9" x14ac:dyDescent="0.25">
      <c r="A80" s="86"/>
      <c r="B80" s="86"/>
      <c r="C80" s="87">
        <v>11</v>
      </c>
      <c r="D80" s="87" t="s">
        <v>17</v>
      </c>
      <c r="E80" s="186">
        <v>6433.08</v>
      </c>
      <c r="F80" s="248">
        <v>9107</v>
      </c>
      <c r="G80" s="248">
        <v>6962.35</v>
      </c>
      <c r="H80" s="131">
        <f t="shared" si="24"/>
        <v>108.22731879597332</v>
      </c>
      <c r="I80" s="131">
        <f t="shared" si="25"/>
        <v>76.45053255737345</v>
      </c>
    </row>
    <row r="81" spans="1:9" x14ac:dyDescent="0.25">
      <c r="A81" s="86"/>
      <c r="B81" s="86"/>
      <c r="C81" s="87">
        <v>31</v>
      </c>
      <c r="D81" s="87" t="s">
        <v>136</v>
      </c>
      <c r="E81" s="186"/>
      <c r="F81" s="248"/>
      <c r="G81" s="248"/>
      <c r="H81" s="131" t="e">
        <f t="shared" si="24"/>
        <v>#DIV/0!</v>
      </c>
      <c r="I81" s="131" t="e">
        <f t="shared" si="25"/>
        <v>#DIV/0!</v>
      </c>
    </row>
    <row r="82" spans="1:9" x14ac:dyDescent="0.25">
      <c r="A82" s="86"/>
      <c r="B82" s="86"/>
      <c r="C82" s="87">
        <v>44</v>
      </c>
      <c r="D82" s="87" t="s">
        <v>131</v>
      </c>
      <c r="E82" s="186"/>
      <c r="F82" s="248"/>
      <c r="G82" s="248"/>
      <c r="H82" s="131" t="e">
        <f t="shared" si="24"/>
        <v>#DIV/0!</v>
      </c>
      <c r="I82" s="131" t="e">
        <f t="shared" si="25"/>
        <v>#DIV/0!</v>
      </c>
    </row>
    <row r="83" spans="1:9" x14ac:dyDescent="0.25">
      <c r="A83" s="90"/>
      <c r="B83" s="86"/>
      <c r="C83" s="87">
        <v>51</v>
      </c>
      <c r="D83" s="87" t="s">
        <v>102</v>
      </c>
      <c r="E83" s="186">
        <v>16218.93</v>
      </c>
      <c r="F83" s="248">
        <v>27960</v>
      </c>
      <c r="G83" s="248">
        <v>29821.25</v>
      </c>
      <c r="H83" s="131">
        <f t="shared" si="24"/>
        <v>183.86693820122534</v>
      </c>
      <c r="I83" s="132">
        <f t="shared" si="25"/>
        <v>106.65683118741059</v>
      </c>
    </row>
    <row r="84" spans="1:9" x14ac:dyDescent="0.25">
      <c r="A84" s="90"/>
      <c r="B84" s="86"/>
      <c r="C84" s="87">
        <v>43</v>
      </c>
      <c r="D84" s="87" t="s">
        <v>35</v>
      </c>
      <c r="E84" s="186"/>
      <c r="F84" s="248"/>
      <c r="G84" s="248"/>
      <c r="H84" s="131" t="e">
        <f t="shared" si="24"/>
        <v>#DIV/0!</v>
      </c>
      <c r="I84" s="132" t="e">
        <f t="shared" si="25"/>
        <v>#DIV/0!</v>
      </c>
    </row>
    <row r="85" spans="1:9" x14ac:dyDescent="0.25">
      <c r="A85" s="90"/>
      <c r="B85" s="86"/>
      <c r="C85" s="87">
        <v>52</v>
      </c>
      <c r="D85" s="87" t="s">
        <v>34</v>
      </c>
      <c r="E85" s="186">
        <v>1504136.28</v>
      </c>
      <c r="F85" s="248">
        <v>1933077</v>
      </c>
      <c r="G85" s="248">
        <v>1930604.54</v>
      </c>
      <c r="H85" s="131">
        <f t="shared" si="24"/>
        <v>128.35303327701132</v>
      </c>
      <c r="I85" s="132">
        <f t="shared" si="25"/>
        <v>99.87209717978125</v>
      </c>
    </row>
    <row r="86" spans="1:9" x14ac:dyDescent="0.25">
      <c r="A86" s="83"/>
      <c r="B86" s="84">
        <v>32</v>
      </c>
      <c r="C86" s="85"/>
      <c r="D86" s="51" t="s">
        <v>29</v>
      </c>
      <c r="E86" s="246">
        <f>SUM(E87,E92,E100,E110,E112)</f>
        <v>268297.67</v>
      </c>
      <c r="F86" s="246">
        <f t="shared" ref="F86" si="33">SUM(F87,F92,F100,F110,F112)</f>
        <v>301933</v>
      </c>
      <c r="G86" s="246">
        <f t="shared" ref="G86" si="34">SUM(G87,G92,G100,G110,G112)</f>
        <v>307267.61</v>
      </c>
      <c r="H86" s="136">
        <f t="shared" si="24"/>
        <v>114.52488946325923</v>
      </c>
      <c r="I86" s="136">
        <f t="shared" si="25"/>
        <v>101.7668191287471</v>
      </c>
    </row>
    <row r="87" spans="1:9" x14ac:dyDescent="0.25">
      <c r="A87" s="70"/>
      <c r="B87" s="71">
        <v>321</v>
      </c>
      <c r="C87" s="69"/>
      <c r="D87" s="49" t="s">
        <v>40</v>
      </c>
      <c r="E87" s="182">
        <f t="shared" ref="E87" si="35">SUM(E88:E91)</f>
        <v>78240.569999999992</v>
      </c>
      <c r="F87" s="182">
        <f t="shared" ref="F87" si="36">SUM(F88:F91)</f>
        <v>100877</v>
      </c>
      <c r="G87" s="182">
        <f t="shared" ref="G87" si="37">SUM(G88:G91)</f>
        <v>98777.25</v>
      </c>
      <c r="H87" s="127">
        <f t="shared" si="24"/>
        <v>126.24812165862289</v>
      </c>
      <c r="I87" s="133">
        <f t="shared" si="25"/>
        <v>97.918504713661193</v>
      </c>
    </row>
    <row r="88" spans="1:9" x14ac:dyDescent="0.25">
      <c r="A88" s="66"/>
      <c r="B88" s="17">
        <v>3211</v>
      </c>
      <c r="C88" s="15"/>
      <c r="D88" s="111" t="s">
        <v>57</v>
      </c>
      <c r="E88" s="247">
        <v>9645.73</v>
      </c>
      <c r="F88" s="247">
        <v>7222</v>
      </c>
      <c r="G88" s="247">
        <v>7184.68</v>
      </c>
      <c r="H88" s="128">
        <f t="shared" si="24"/>
        <v>74.485601400827107</v>
      </c>
      <c r="I88" s="134">
        <f t="shared" si="25"/>
        <v>99.483245638327332</v>
      </c>
    </row>
    <row r="89" spans="1:9" ht="25.5" x14ac:dyDescent="0.25">
      <c r="A89" s="66"/>
      <c r="B89" s="14">
        <v>3212</v>
      </c>
      <c r="C89" s="15"/>
      <c r="D89" s="111" t="s">
        <v>58</v>
      </c>
      <c r="E89" s="247">
        <v>65519.64</v>
      </c>
      <c r="F89" s="247">
        <v>68050</v>
      </c>
      <c r="G89" s="247">
        <v>67577.97</v>
      </c>
      <c r="H89" s="128">
        <f t="shared" si="24"/>
        <v>103.14154656527417</v>
      </c>
      <c r="I89" s="134">
        <f t="shared" si="25"/>
        <v>99.306348273328439</v>
      </c>
    </row>
    <row r="90" spans="1:9" x14ac:dyDescent="0.25">
      <c r="A90" s="66"/>
      <c r="B90" s="14">
        <v>3213</v>
      </c>
      <c r="C90" s="15"/>
      <c r="D90" s="111" t="s">
        <v>59</v>
      </c>
      <c r="E90" s="247">
        <v>1045</v>
      </c>
      <c r="F90" s="247">
        <v>24105</v>
      </c>
      <c r="G90" s="247">
        <v>22425</v>
      </c>
      <c r="H90" s="128">
        <f t="shared" si="24"/>
        <v>2145.9330143540669</v>
      </c>
      <c r="I90" s="134">
        <f t="shared" si="25"/>
        <v>93.030491599253267</v>
      </c>
    </row>
    <row r="91" spans="1:9" ht="25.5" x14ac:dyDescent="0.25">
      <c r="A91" s="66"/>
      <c r="B91" s="14">
        <v>3214</v>
      </c>
      <c r="C91" s="15"/>
      <c r="D91" s="111" t="s">
        <v>60</v>
      </c>
      <c r="E91" s="247">
        <v>2030.2</v>
      </c>
      <c r="F91" s="247">
        <v>1500</v>
      </c>
      <c r="G91" s="247">
        <v>1589.6</v>
      </c>
      <c r="H91" s="128">
        <f t="shared" si="24"/>
        <v>78.297704659639436</v>
      </c>
      <c r="I91" s="134">
        <f t="shared" si="25"/>
        <v>105.97333333333331</v>
      </c>
    </row>
    <row r="92" spans="1:9" x14ac:dyDescent="0.25">
      <c r="A92" s="137"/>
      <c r="B92" s="68">
        <v>322</v>
      </c>
      <c r="C92" s="69"/>
      <c r="D92" s="49" t="s">
        <v>41</v>
      </c>
      <c r="E92" s="249">
        <f t="shared" ref="E92" si="38">SUM(E93:E99)</f>
        <v>137672.04</v>
      </c>
      <c r="F92" s="249">
        <f t="shared" ref="F92" si="39">SUM(F93:F99)</f>
        <v>150800</v>
      </c>
      <c r="G92" s="249">
        <f t="shared" ref="G92" si="40">SUM(G93:G99)</f>
        <v>158820.26</v>
      </c>
      <c r="H92" s="138">
        <f t="shared" si="24"/>
        <v>115.36130357333268</v>
      </c>
      <c r="I92" s="138">
        <f t="shared" si="25"/>
        <v>105.31847480106103</v>
      </c>
    </row>
    <row r="93" spans="1:9" ht="25.5" x14ac:dyDescent="0.25">
      <c r="A93" s="139"/>
      <c r="B93" s="14">
        <v>3221</v>
      </c>
      <c r="C93" s="15"/>
      <c r="D93" s="111" t="s">
        <v>61</v>
      </c>
      <c r="E93" s="250">
        <v>16616.13</v>
      </c>
      <c r="F93" s="250">
        <v>16830</v>
      </c>
      <c r="G93" s="250">
        <v>17463.650000000001</v>
      </c>
      <c r="H93" s="140">
        <f t="shared" si="24"/>
        <v>105.10058599685968</v>
      </c>
      <c r="I93" s="140">
        <f t="shared" si="25"/>
        <v>103.76500297088533</v>
      </c>
    </row>
    <row r="94" spans="1:9" x14ac:dyDescent="0.25">
      <c r="A94" s="141"/>
      <c r="B94" s="14">
        <v>3222</v>
      </c>
      <c r="C94" s="15"/>
      <c r="D94" s="111" t="s">
        <v>62</v>
      </c>
      <c r="E94" s="250">
        <v>89726.51</v>
      </c>
      <c r="F94" s="250">
        <v>106650</v>
      </c>
      <c r="G94" s="250">
        <v>111900.74</v>
      </c>
      <c r="H94" s="140">
        <f t="shared" si="24"/>
        <v>124.71313104677762</v>
      </c>
      <c r="I94" s="140">
        <f t="shared" si="25"/>
        <v>104.92333802156588</v>
      </c>
    </row>
    <row r="95" spans="1:9" x14ac:dyDescent="0.25">
      <c r="A95" s="141"/>
      <c r="B95" s="67">
        <v>3223</v>
      </c>
      <c r="C95" s="16"/>
      <c r="D95" s="111" t="s">
        <v>63</v>
      </c>
      <c r="E95" s="250">
        <v>13375.95</v>
      </c>
      <c r="F95" s="250">
        <v>16000</v>
      </c>
      <c r="G95" s="250">
        <v>18616.28</v>
      </c>
      <c r="H95" s="140">
        <f t="shared" si="24"/>
        <v>139.17725469966618</v>
      </c>
      <c r="I95" s="140">
        <f t="shared" si="25"/>
        <v>116.35175</v>
      </c>
    </row>
    <row r="96" spans="1:9" ht="25.5" x14ac:dyDescent="0.25">
      <c r="A96" s="141"/>
      <c r="B96" s="17">
        <v>3224</v>
      </c>
      <c r="C96" s="17"/>
      <c r="D96" s="111" t="s">
        <v>64</v>
      </c>
      <c r="E96" s="250">
        <v>2123.3200000000002</v>
      </c>
      <c r="F96" s="250">
        <v>2500</v>
      </c>
      <c r="G96" s="250">
        <v>2163.0300000000002</v>
      </c>
      <c r="H96" s="140">
        <f t="shared" si="24"/>
        <v>101.87018442815967</v>
      </c>
      <c r="I96" s="140">
        <f t="shared" si="25"/>
        <v>86.521200000000007</v>
      </c>
    </row>
    <row r="97" spans="1:9" x14ac:dyDescent="0.25">
      <c r="A97" s="141"/>
      <c r="B97" s="17">
        <v>3225</v>
      </c>
      <c r="C97" s="15"/>
      <c r="D97" s="111" t="s">
        <v>65</v>
      </c>
      <c r="E97" s="250">
        <v>15830.13</v>
      </c>
      <c r="F97" s="250">
        <v>8000</v>
      </c>
      <c r="G97" s="250">
        <v>7860.77</v>
      </c>
      <c r="H97" s="140">
        <f t="shared" si="24"/>
        <v>49.65701481920869</v>
      </c>
      <c r="I97" s="140">
        <f t="shared" si="25"/>
        <v>98.259625</v>
      </c>
    </row>
    <row r="98" spans="1:9" ht="25.5" x14ac:dyDescent="0.25">
      <c r="A98" s="141"/>
      <c r="B98" s="142">
        <v>3226</v>
      </c>
      <c r="C98" s="141"/>
      <c r="D98" s="111" t="s">
        <v>66</v>
      </c>
      <c r="E98" s="250"/>
      <c r="F98" s="250"/>
      <c r="G98" s="250"/>
      <c r="H98" s="140" t="e">
        <f t="shared" si="24"/>
        <v>#DIV/0!</v>
      </c>
      <c r="I98" s="140" t="e">
        <f t="shared" si="25"/>
        <v>#DIV/0!</v>
      </c>
    </row>
    <row r="99" spans="1:9" ht="25.5" x14ac:dyDescent="0.25">
      <c r="A99" s="141"/>
      <c r="B99" s="142">
        <v>3227</v>
      </c>
      <c r="C99" s="141"/>
      <c r="D99" s="111" t="s">
        <v>67</v>
      </c>
      <c r="E99" s="250"/>
      <c r="F99" s="250">
        <v>820</v>
      </c>
      <c r="G99" s="250">
        <v>815.79</v>
      </c>
      <c r="H99" s="140" t="e">
        <f t="shared" si="24"/>
        <v>#DIV/0!</v>
      </c>
      <c r="I99" s="140">
        <f t="shared" si="25"/>
        <v>99.486585365853657</v>
      </c>
    </row>
    <row r="100" spans="1:9" x14ac:dyDescent="0.25">
      <c r="A100" s="143"/>
      <c r="B100" s="144">
        <v>323</v>
      </c>
      <c r="C100" s="143"/>
      <c r="D100" s="49" t="s">
        <v>42</v>
      </c>
      <c r="E100" s="249">
        <f t="shared" ref="E100" si="41">SUM(E101:E109)</f>
        <v>47552.31</v>
      </c>
      <c r="F100" s="249">
        <f t="shared" ref="F100" si="42">SUM(F101:F109)</f>
        <v>43066</v>
      </c>
      <c r="G100" s="249">
        <f t="shared" ref="G100" si="43">SUM(G101:G109)</f>
        <v>42623.31</v>
      </c>
      <c r="H100" s="138">
        <f t="shared" si="24"/>
        <v>89.634572957654427</v>
      </c>
      <c r="I100" s="138">
        <f t="shared" si="25"/>
        <v>98.97206613105466</v>
      </c>
    </row>
    <row r="101" spans="1:9" x14ac:dyDescent="0.25">
      <c r="A101" s="145"/>
      <c r="B101" s="142">
        <v>3231</v>
      </c>
      <c r="C101" s="141"/>
      <c r="D101" s="111" t="s">
        <v>68</v>
      </c>
      <c r="E101" s="250">
        <v>3387.58</v>
      </c>
      <c r="F101" s="250">
        <v>3300</v>
      </c>
      <c r="G101" s="250">
        <v>3535.66</v>
      </c>
      <c r="H101" s="140">
        <f t="shared" si="24"/>
        <v>104.37126208089551</v>
      </c>
      <c r="I101" s="140">
        <f t="shared" si="25"/>
        <v>107.14121212121212</v>
      </c>
    </row>
    <row r="102" spans="1:9" ht="25.5" x14ac:dyDescent="0.25">
      <c r="A102" s="141"/>
      <c r="B102" s="142">
        <v>3232</v>
      </c>
      <c r="C102" s="141"/>
      <c r="D102" s="111" t="s">
        <v>69</v>
      </c>
      <c r="E102" s="250">
        <v>5662.59</v>
      </c>
      <c r="F102" s="250">
        <v>5000</v>
      </c>
      <c r="G102" s="250">
        <v>4661.5</v>
      </c>
      <c r="H102" s="140">
        <f t="shared" si="24"/>
        <v>82.32098739269486</v>
      </c>
      <c r="I102" s="140">
        <f t="shared" si="25"/>
        <v>93.23</v>
      </c>
    </row>
    <row r="103" spans="1:9" x14ac:dyDescent="0.25">
      <c r="A103" s="141"/>
      <c r="B103" s="142">
        <v>3233</v>
      </c>
      <c r="C103" s="141"/>
      <c r="D103" s="111" t="s">
        <v>70</v>
      </c>
      <c r="E103" s="250">
        <v>1114.49</v>
      </c>
      <c r="F103" s="250"/>
      <c r="G103" s="250"/>
      <c r="H103" s="140">
        <f t="shared" si="24"/>
        <v>0</v>
      </c>
      <c r="I103" s="140" t="e">
        <f t="shared" si="25"/>
        <v>#DIV/0!</v>
      </c>
    </row>
    <row r="104" spans="1:9" x14ac:dyDescent="0.25">
      <c r="A104" s="141"/>
      <c r="B104" s="142">
        <v>3234</v>
      </c>
      <c r="C104" s="141"/>
      <c r="D104" s="111" t="s">
        <v>71</v>
      </c>
      <c r="E104" s="250">
        <v>3722.25</v>
      </c>
      <c r="F104" s="250">
        <v>4150</v>
      </c>
      <c r="G104" s="250">
        <v>4483.41</v>
      </c>
      <c r="H104" s="140">
        <f t="shared" si="24"/>
        <v>120.44892202296997</v>
      </c>
      <c r="I104" s="140">
        <f t="shared" si="25"/>
        <v>108.03397590361445</v>
      </c>
    </row>
    <row r="105" spans="1:9" x14ac:dyDescent="0.25">
      <c r="A105" s="141"/>
      <c r="B105" s="142">
        <v>3235</v>
      </c>
      <c r="C105" s="141"/>
      <c r="D105" s="111" t="s">
        <v>72</v>
      </c>
      <c r="E105" s="250">
        <v>1292</v>
      </c>
      <c r="F105" s="250">
        <v>1360</v>
      </c>
      <c r="G105" s="250">
        <v>1284.3499999999999</v>
      </c>
      <c r="H105" s="140">
        <f t="shared" si="24"/>
        <v>99.407894736842096</v>
      </c>
      <c r="I105" s="140">
        <f t="shared" si="25"/>
        <v>94.4375</v>
      </c>
    </row>
    <row r="106" spans="1:9" ht="25.5" x14ac:dyDescent="0.25">
      <c r="A106" s="141"/>
      <c r="B106" s="142">
        <v>3236</v>
      </c>
      <c r="C106" s="141"/>
      <c r="D106" s="111" t="s">
        <v>73</v>
      </c>
      <c r="E106" s="250">
        <v>1922.68</v>
      </c>
      <c r="F106" s="250">
        <v>1090</v>
      </c>
      <c r="G106" s="250">
        <v>1306.69</v>
      </c>
      <c r="H106" s="140">
        <f t="shared" si="24"/>
        <v>67.961907337674504</v>
      </c>
      <c r="I106" s="140">
        <f t="shared" si="25"/>
        <v>119.87981651376147</v>
      </c>
    </row>
    <row r="107" spans="1:9" x14ac:dyDescent="0.25">
      <c r="A107" s="141"/>
      <c r="B107" s="142">
        <v>3237</v>
      </c>
      <c r="C107" s="141"/>
      <c r="D107" s="111" t="s">
        <v>74</v>
      </c>
      <c r="E107" s="250">
        <v>4905.1899999999996</v>
      </c>
      <c r="F107" s="250">
        <v>2688</v>
      </c>
      <c r="G107" s="250">
        <v>2473.5300000000002</v>
      </c>
      <c r="H107" s="140">
        <f t="shared" si="24"/>
        <v>50.42679284594481</v>
      </c>
      <c r="I107" s="140">
        <f t="shared" si="25"/>
        <v>92.021205357142861</v>
      </c>
    </row>
    <row r="108" spans="1:9" x14ac:dyDescent="0.25">
      <c r="A108" s="141"/>
      <c r="B108" s="142">
        <v>3238</v>
      </c>
      <c r="C108" s="141"/>
      <c r="D108" s="111" t="s">
        <v>75</v>
      </c>
      <c r="E108" s="250">
        <v>2173.4499999999998</v>
      </c>
      <c r="F108" s="250">
        <v>3500</v>
      </c>
      <c r="G108" s="250">
        <v>3180.43</v>
      </c>
      <c r="H108" s="140">
        <f t="shared" si="24"/>
        <v>146.33094849202882</v>
      </c>
      <c r="I108" s="140">
        <f t="shared" si="25"/>
        <v>90.869428571428571</v>
      </c>
    </row>
    <row r="109" spans="1:9" x14ac:dyDescent="0.25">
      <c r="A109" s="141"/>
      <c r="B109" s="142">
        <v>3239</v>
      </c>
      <c r="C109" s="141"/>
      <c r="D109" s="111" t="s">
        <v>76</v>
      </c>
      <c r="E109" s="250">
        <v>23372.080000000002</v>
      </c>
      <c r="F109" s="250">
        <v>21978</v>
      </c>
      <c r="G109" s="250">
        <v>21697.74</v>
      </c>
      <c r="H109" s="140">
        <f t="shared" si="24"/>
        <v>92.836153222135138</v>
      </c>
      <c r="I109" s="140">
        <f t="shared" si="25"/>
        <v>98.724815724815727</v>
      </c>
    </row>
    <row r="110" spans="1:9" ht="25.5" x14ac:dyDescent="0.25">
      <c r="A110" s="143"/>
      <c r="B110" s="144">
        <v>324</v>
      </c>
      <c r="C110" s="143"/>
      <c r="D110" s="49" t="s">
        <v>77</v>
      </c>
      <c r="E110" s="249">
        <f>E111</f>
        <v>0</v>
      </c>
      <c r="F110" s="249">
        <f t="shared" ref="F110:G110" si="44">F111</f>
        <v>0</v>
      </c>
      <c r="G110" s="249">
        <f t="shared" si="44"/>
        <v>0</v>
      </c>
      <c r="H110" s="138" t="e">
        <f t="shared" si="24"/>
        <v>#DIV/0!</v>
      </c>
      <c r="I110" s="138" t="e">
        <f t="shared" si="25"/>
        <v>#DIV/0!</v>
      </c>
    </row>
    <row r="111" spans="1:9" ht="25.5" x14ac:dyDescent="0.25">
      <c r="A111" s="145"/>
      <c r="B111" s="146">
        <v>3241</v>
      </c>
      <c r="C111" s="145"/>
      <c r="D111" s="111" t="s">
        <v>104</v>
      </c>
      <c r="E111" s="251"/>
      <c r="F111" s="251"/>
      <c r="G111" s="251"/>
      <c r="H111" s="147" t="e">
        <f t="shared" si="24"/>
        <v>#DIV/0!</v>
      </c>
      <c r="I111" s="147" t="e">
        <f t="shared" si="25"/>
        <v>#DIV/0!</v>
      </c>
    </row>
    <row r="112" spans="1:9" ht="25.5" x14ac:dyDescent="0.25">
      <c r="A112" s="143"/>
      <c r="B112" s="144">
        <v>329</v>
      </c>
      <c r="C112" s="143"/>
      <c r="D112" s="49" t="s">
        <v>78</v>
      </c>
      <c r="E112" s="249">
        <f>SUM(E113:E119)</f>
        <v>4832.75</v>
      </c>
      <c r="F112" s="249">
        <f t="shared" ref="F112" si="45">SUM(F113:F119)</f>
        <v>7190</v>
      </c>
      <c r="G112" s="249">
        <f t="shared" ref="G112" si="46">SUM(G113:G119)</f>
        <v>7046.7900000000009</v>
      </c>
      <c r="H112" s="138">
        <f t="shared" si="24"/>
        <v>145.813253323677</v>
      </c>
      <c r="I112" s="138">
        <f t="shared" si="25"/>
        <v>98.008205841446454</v>
      </c>
    </row>
    <row r="113" spans="1:9" ht="38.25" x14ac:dyDescent="0.25">
      <c r="A113" s="145"/>
      <c r="B113" s="142">
        <v>3291</v>
      </c>
      <c r="C113" s="141"/>
      <c r="D113" s="111" t="s">
        <v>79</v>
      </c>
      <c r="E113" s="250"/>
      <c r="F113" s="250"/>
      <c r="G113" s="250">
        <v>60.01</v>
      </c>
      <c r="H113" s="140" t="e">
        <f t="shared" si="24"/>
        <v>#DIV/0!</v>
      </c>
      <c r="I113" s="140" t="e">
        <f t="shared" si="25"/>
        <v>#DIV/0!</v>
      </c>
    </row>
    <row r="114" spans="1:9" x14ac:dyDescent="0.25">
      <c r="A114" s="141"/>
      <c r="B114" s="142">
        <v>3292</v>
      </c>
      <c r="C114" s="141"/>
      <c r="D114" s="111" t="s">
        <v>80</v>
      </c>
      <c r="E114" s="250">
        <v>1963.98</v>
      </c>
      <c r="F114" s="250">
        <v>2590</v>
      </c>
      <c r="G114" s="250">
        <v>2590</v>
      </c>
      <c r="H114" s="140">
        <f t="shared" si="24"/>
        <v>131.87507001089625</v>
      </c>
      <c r="I114" s="140">
        <f t="shared" si="25"/>
        <v>100</v>
      </c>
    </row>
    <row r="115" spans="1:9" x14ac:dyDescent="0.25">
      <c r="A115" s="141"/>
      <c r="B115" s="142">
        <v>3293</v>
      </c>
      <c r="C115" s="141"/>
      <c r="D115" s="111" t="s">
        <v>81</v>
      </c>
      <c r="E115" s="250">
        <v>189.69</v>
      </c>
      <c r="F115" s="250"/>
      <c r="G115" s="250"/>
      <c r="H115" s="140">
        <f t="shared" si="24"/>
        <v>0</v>
      </c>
      <c r="I115" s="140" t="e">
        <f t="shared" si="25"/>
        <v>#DIV/0!</v>
      </c>
    </row>
    <row r="116" spans="1:9" x14ac:dyDescent="0.25">
      <c r="A116" s="141"/>
      <c r="B116" s="142">
        <v>3294</v>
      </c>
      <c r="C116" s="141"/>
      <c r="D116" s="111" t="s">
        <v>82</v>
      </c>
      <c r="E116" s="250">
        <v>301.36</v>
      </c>
      <c r="F116" s="250">
        <v>500</v>
      </c>
      <c r="G116" s="250">
        <v>463.09</v>
      </c>
      <c r="H116" s="140">
        <f t="shared" si="24"/>
        <v>153.66671091053888</v>
      </c>
      <c r="I116" s="140">
        <f t="shared" si="25"/>
        <v>92.617999999999995</v>
      </c>
    </row>
    <row r="117" spans="1:9" x14ac:dyDescent="0.25">
      <c r="A117" s="141"/>
      <c r="B117" s="142">
        <v>3295</v>
      </c>
      <c r="C117" s="141"/>
      <c r="D117" s="111" t="s">
        <v>83</v>
      </c>
      <c r="E117" s="250">
        <v>2327.8000000000002</v>
      </c>
      <c r="F117" s="250">
        <v>3940</v>
      </c>
      <c r="G117" s="250">
        <v>3773.69</v>
      </c>
      <c r="H117" s="140">
        <f t="shared" si="24"/>
        <v>162.11401323137727</v>
      </c>
      <c r="I117" s="140">
        <f t="shared" si="25"/>
        <v>95.778934010152284</v>
      </c>
    </row>
    <row r="118" spans="1:9" x14ac:dyDescent="0.25">
      <c r="A118" s="141"/>
      <c r="B118" s="142">
        <v>3296</v>
      </c>
      <c r="C118" s="141"/>
      <c r="D118" s="111" t="s">
        <v>84</v>
      </c>
      <c r="E118" s="250"/>
      <c r="F118" s="250"/>
      <c r="G118" s="250"/>
      <c r="H118" s="140" t="e">
        <f t="shared" si="24"/>
        <v>#DIV/0!</v>
      </c>
      <c r="I118" s="140" t="e">
        <f t="shared" si="25"/>
        <v>#DIV/0!</v>
      </c>
    </row>
    <row r="119" spans="1:9" ht="25.5" x14ac:dyDescent="0.25">
      <c r="A119" s="141"/>
      <c r="B119" s="142">
        <v>3299</v>
      </c>
      <c r="C119" s="141"/>
      <c r="D119" s="111" t="s">
        <v>43</v>
      </c>
      <c r="E119" s="250">
        <v>49.92</v>
      </c>
      <c r="F119" s="250">
        <v>160</v>
      </c>
      <c r="G119" s="250">
        <v>160</v>
      </c>
      <c r="H119" s="140">
        <f t="shared" si="24"/>
        <v>320.5128205128205</v>
      </c>
      <c r="I119" s="140">
        <f t="shared" si="25"/>
        <v>100</v>
      </c>
    </row>
    <row r="120" spans="1:9" x14ac:dyDescent="0.25">
      <c r="A120" s="86"/>
      <c r="B120" s="86"/>
      <c r="C120" s="87">
        <v>11</v>
      </c>
      <c r="D120" s="87" t="s">
        <v>17</v>
      </c>
      <c r="E120" s="186">
        <v>267.56</v>
      </c>
      <c r="F120" s="248">
        <v>390</v>
      </c>
      <c r="G120" s="248">
        <v>386.69</v>
      </c>
      <c r="H120" s="131">
        <f t="shared" si="24"/>
        <v>144.52459261474061</v>
      </c>
      <c r="I120" s="131">
        <f t="shared" si="25"/>
        <v>99.151282051282053</v>
      </c>
    </row>
    <row r="121" spans="1:9" x14ac:dyDescent="0.25">
      <c r="A121" s="86"/>
      <c r="B121" s="86"/>
      <c r="C121" s="87">
        <v>31</v>
      </c>
      <c r="D121" s="87" t="s">
        <v>136</v>
      </c>
      <c r="E121" s="186">
        <v>2591.0300000000002</v>
      </c>
      <c r="F121" s="248">
        <v>1138</v>
      </c>
      <c r="G121" s="248">
        <v>1126.25</v>
      </c>
      <c r="H121" s="131">
        <f t="shared" si="24"/>
        <v>43.467269773024626</v>
      </c>
      <c r="I121" s="131">
        <f t="shared" si="25"/>
        <v>98.96748681898066</v>
      </c>
    </row>
    <row r="122" spans="1:9" x14ac:dyDescent="0.25">
      <c r="A122" s="86"/>
      <c r="B122" s="86"/>
      <c r="C122" s="87">
        <v>44</v>
      </c>
      <c r="D122" s="87" t="s">
        <v>131</v>
      </c>
      <c r="E122" s="186">
        <v>67552.78</v>
      </c>
      <c r="F122" s="248">
        <v>63430</v>
      </c>
      <c r="G122" s="248">
        <v>65861.31</v>
      </c>
      <c r="H122" s="131">
        <f t="shared" si="24"/>
        <v>97.496076401296889</v>
      </c>
      <c r="I122" s="131">
        <f t="shared" si="25"/>
        <v>103.83306006621471</v>
      </c>
    </row>
    <row r="123" spans="1:9" x14ac:dyDescent="0.25">
      <c r="A123" s="90"/>
      <c r="B123" s="86"/>
      <c r="C123" s="87">
        <v>51</v>
      </c>
      <c r="D123" s="87" t="s">
        <v>102</v>
      </c>
      <c r="E123" s="186">
        <v>13071.65</v>
      </c>
      <c r="F123" s="248">
        <v>26205</v>
      </c>
      <c r="G123" s="248">
        <v>24562</v>
      </c>
      <c r="H123" s="131">
        <f t="shared" si="24"/>
        <v>187.90282787559335</v>
      </c>
      <c r="I123" s="132">
        <f t="shared" si="25"/>
        <v>93.730204159511544</v>
      </c>
    </row>
    <row r="124" spans="1:9" x14ac:dyDescent="0.25">
      <c r="A124" s="90"/>
      <c r="B124" s="86"/>
      <c r="C124" s="87">
        <v>43</v>
      </c>
      <c r="D124" s="87" t="s">
        <v>35</v>
      </c>
      <c r="E124" s="186">
        <v>4907.9799999999996</v>
      </c>
      <c r="F124" s="248">
        <v>6590</v>
      </c>
      <c r="G124" s="248">
        <v>6434.01</v>
      </c>
      <c r="H124" s="131">
        <f t="shared" si="24"/>
        <v>131.09283248912996</v>
      </c>
      <c r="I124" s="132">
        <f t="shared" si="25"/>
        <v>97.632928679817908</v>
      </c>
    </row>
    <row r="125" spans="1:9" x14ac:dyDescent="0.25">
      <c r="A125" s="90"/>
      <c r="B125" s="86"/>
      <c r="C125" s="87">
        <v>52</v>
      </c>
      <c r="D125" s="87" t="s">
        <v>34</v>
      </c>
      <c r="E125" s="264">
        <v>173662.7</v>
      </c>
      <c r="F125" s="248">
        <v>204180</v>
      </c>
      <c r="G125" s="248">
        <v>208785.85</v>
      </c>
      <c r="H125" s="131">
        <f t="shared" si="24"/>
        <v>120.22492452322805</v>
      </c>
      <c r="I125" s="132">
        <f t="shared" si="25"/>
        <v>102.25577921441867</v>
      </c>
    </row>
    <row r="126" spans="1:9" x14ac:dyDescent="0.25">
      <c r="A126" s="90"/>
      <c r="B126" s="86"/>
      <c r="C126" s="87">
        <v>61</v>
      </c>
      <c r="D126" s="87" t="s">
        <v>161</v>
      </c>
      <c r="E126" s="186">
        <v>6243.97</v>
      </c>
      <c r="F126" s="248"/>
      <c r="G126" s="248">
        <v>111.5</v>
      </c>
      <c r="H126" s="131" t="e">
        <f>G126/#REF!*100</f>
        <v>#REF!</v>
      </c>
      <c r="I126" s="132" t="e">
        <f t="shared" si="25"/>
        <v>#DIV/0!</v>
      </c>
    </row>
    <row r="127" spans="1:9" x14ac:dyDescent="0.25">
      <c r="A127" s="148"/>
      <c r="B127" s="149">
        <v>34</v>
      </c>
      <c r="C127" s="148"/>
      <c r="D127" s="51" t="s">
        <v>44</v>
      </c>
      <c r="E127" s="246">
        <f>E128</f>
        <v>797.35</v>
      </c>
      <c r="F127" s="246">
        <f t="shared" ref="F127:G127" si="47">F128</f>
        <v>832</v>
      </c>
      <c r="G127" s="246">
        <f t="shared" si="47"/>
        <v>838.58</v>
      </c>
      <c r="H127" s="136">
        <f t="shared" si="24"/>
        <v>105.17087853514768</v>
      </c>
      <c r="I127" s="136">
        <f t="shared" si="25"/>
        <v>100.79086538461539</v>
      </c>
    </row>
    <row r="128" spans="1:9" x14ac:dyDescent="0.25">
      <c r="A128" s="143"/>
      <c r="B128" s="144">
        <v>343</v>
      </c>
      <c r="C128" s="143"/>
      <c r="D128" s="49" t="s">
        <v>45</v>
      </c>
      <c r="E128" s="249">
        <f>SUM(E129:E130)</f>
        <v>797.35</v>
      </c>
      <c r="F128" s="249">
        <f t="shared" ref="F128" si="48">SUM(F129:F130)</f>
        <v>832</v>
      </c>
      <c r="G128" s="249">
        <f t="shared" ref="G128" si="49">SUM(G129:G130)</f>
        <v>838.58</v>
      </c>
      <c r="H128" s="138">
        <f t="shared" si="24"/>
        <v>105.17087853514768</v>
      </c>
      <c r="I128" s="138">
        <f t="shared" si="25"/>
        <v>100.79086538461539</v>
      </c>
    </row>
    <row r="129" spans="1:9" ht="25.5" x14ac:dyDescent="0.25">
      <c r="A129" s="145"/>
      <c r="B129" s="142">
        <v>3431</v>
      </c>
      <c r="C129" s="141"/>
      <c r="D129" s="111" t="s">
        <v>85</v>
      </c>
      <c r="E129" s="250">
        <v>797.35</v>
      </c>
      <c r="F129" s="250">
        <v>830</v>
      </c>
      <c r="G129" s="250">
        <v>836.62</v>
      </c>
      <c r="H129" s="140">
        <f t="shared" si="24"/>
        <v>104.92506427541231</v>
      </c>
      <c r="I129" s="140">
        <f t="shared" si="25"/>
        <v>100.79759036144577</v>
      </c>
    </row>
    <row r="130" spans="1:9" x14ac:dyDescent="0.25">
      <c r="A130" s="141"/>
      <c r="B130" s="142">
        <v>3433</v>
      </c>
      <c r="C130" s="141"/>
      <c r="D130" s="111" t="s">
        <v>86</v>
      </c>
      <c r="E130" s="250"/>
      <c r="F130" s="250">
        <v>2</v>
      </c>
      <c r="G130" s="250">
        <v>1.96</v>
      </c>
      <c r="H130" s="140" t="e">
        <f t="shared" si="24"/>
        <v>#DIV/0!</v>
      </c>
      <c r="I130" s="140">
        <f t="shared" si="25"/>
        <v>98</v>
      </c>
    </row>
    <row r="131" spans="1:9" x14ac:dyDescent="0.25">
      <c r="A131" s="86"/>
      <c r="B131" s="86"/>
      <c r="C131" s="87">
        <v>11</v>
      </c>
      <c r="D131" s="87" t="s">
        <v>17</v>
      </c>
      <c r="E131" s="186"/>
      <c r="F131" s="248"/>
      <c r="G131" s="248"/>
      <c r="H131" s="131" t="e">
        <f t="shared" si="24"/>
        <v>#DIV/0!</v>
      </c>
      <c r="I131" s="131" t="e">
        <f t="shared" si="25"/>
        <v>#DIV/0!</v>
      </c>
    </row>
    <row r="132" spans="1:9" x14ac:dyDescent="0.25">
      <c r="A132" s="86"/>
      <c r="B132" s="86"/>
      <c r="C132" s="87">
        <v>31</v>
      </c>
      <c r="D132" s="87" t="s">
        <v>136</v>
      </c>
      <c r="E132" s="186"/>
      <c r="F132" s="248"/>
      <c r="G132" s="248"/>
      <c r="H132" s="131" t="e">
        <f t="shared" si="24"/>
        <v>#DIV/0!</v>
      </c>
      <c r="I132" s="131" t="e">
        <f t="shared" si="25"/>
        <v>#DIV/0!</v>
      </c>
    </row>
    <row r="133" spans="1:9" x14ac:dyDescent="0.25">
      <c r="A133" s="86"/>
      <c r="B133" s="86"/>
      <c r="C133" s="87">
        <v>44</v>
      </c>
      <c r="D133" s="87" t="s">
        <v>131</v>
      </c>
      <c r="E133" s="252">
        <v>797.35</v>
      </c>
      <c r="F133" s="252">
        <v>832</v>
      </c>
      <c r="G133" s="252">
        <v>838.58</v>
      </c>
      <c r="H133" s="153">
        <f t="shared" ref="H133:H167" si="50">G133/E133*100</f>
        <v>105.17087853514768</v>
      </c>
      <c r="I133" s="153">
        <f t="shared" ref="I133:I167" si="51">G133/F133*100</f>
        <v>100.79086538461539</v>
      </c>
    </row>
    <row r="134" spans="1:9" x14ac:dyDescent="0.25">
      <c r="A134" s="90"/>
      <c r="B134" s="86"/>
      <c r="C134" s="87">
        <v>51</v>
      </c>
      <c r="D134" s="87" t="s">
        <v>102</v>
      </c>
      <c r="E134" s="186"/>
      <c r="F134" s="248"/>
      <c r="G134" s="248"/>
      <c r="H134" s="131" t="e">
        <f t="shared" si="50"/>
        <v>#DIV/0!</v>
      </c>
      <c r="I134" s="132" t="e">
        <f t="shared" si="51"/>
        <v>#DIV/0!</v>
      </c>
    </row>
    <row r="135" spans="1:9" x14ac:dyDescent="0.25">
      <c r="A135" s="90"/>
      <c r="B135" s="86"/>
      <c r="C135" s="87">
        <v>43</v>
      </c>
      <c r="D135" s="87" t="s">
        <v>35</v>
      </c>
      <c r="E135" s="186"/>
      <c r="F135" s="248"/>
      <c r="G135" s="248"/>
      <c r="H135" s="131" t="e">
        <f t="shared" si="50"/>
        <v>#DIV/0!</v>
      </c>
      <c r="I135" s="132" t="e">
        <f t="shared" si="51"/>
        <v>#DIV/0!</v>
      </c>
    </row>
    <row r="136" spans="1:9" x14ac:dyDescent="0.25">
      <c r="A136" s="90"/>
      <c r="B136" s="86"/>
      <c r="C136" s="87">
        <v>52</v>
      </c>
      <c r="D136" s="87" t="s">
        <v>34</v>
      </c>
      <c r="E136" s="186"/>
      <c r="F136" s="248"/>
      <c r="G136" s="248"/>
      <c r="H136" s="131" t="e">
        <f t="shared" si="50"/>
        <v>#DIV/0!</v>
      </c>
      <c r="I136" s="132" t="e">
        <f t="shared" si="51"/>
        <v>#DIV/0!</v>
      </c>
    </row>
    <row r="137" spans="1:9" ht="38.25" x14ac:dyDescent="0.25">
      <c r="A137" s="148"/>
      <c r="B137" s="149">
        <v>37</v>
      </c>
      <c r="C137" s="148"/>
      <c r="D137" s="51" t="s">
        <v>46</v>
      </c>
      <c r="E137" s="246">
        <f>E138</f>
        <v>4405.0200000000004</v>
      </c>
      <c r="F137" s="246">
        <f t="shared" ref="F137:G137" si="52">F138</f>
        <v>2100</v>
      </c>
      <c r="G137" s="246">
        <f t="shared" si="52"/>
        <v>6827.11</v>
      </c>
      <c r="H137" s="136">
        <f t="shared" si="50"/>
        <v>154.9847673790357</v>
      </c>
      <c r="I137" s="136">
        <f t="shared" si="51"/>
        <v>325.10047619047617</v>
      </c>
    </row>
    <row r="138" spans="1:9" ht="25.5" x14ac:dyDescent="0.25">
      <c r="A138" s="143"/>
      <c r="B138" s="144">
        <v>372</v>
      </c>
      <c r="C138" s="143"/>
      <c r="D138" s="49" t="s">
        <v>47</v>
      </c>
      <c r="E138" s="249">
        <f>SUM(E139:E140)</f>
        <v>4405.0200000000004</v>
      </c>
      <c r="F138" s="249">
        <f t="shared" ref="F138" si="53">SUM(F139:F140)</f>
        <v>2100</v>
      </c>
      <c r="G138" s="249">
        <f t="shared" ref="G138" si="54">SUM(G139:G140)</f>
        <v>6827.11</v>
      </c>
      <c r="H138" s="138">
        <f t="shared" si="50"/>
        <v>154.9847673790357</v>
      </c>
      <c r="I138" s="138">
        <f t="shared" si="51"/>
        <v>325.10047619047617</v>
      </c>
    </row>
    <row r="139" spans="1:9" ht="25.5" x14ac:dyDescent="0.25">
      <c r="A139" s="145"/>
      <c r="B139" s="142">
        <v>3721</v>
      </c>
      <c r="C139" s="141"/>
      <c r="D139" s="111" t="s">
        <v>87</v>
      </c>
      <c r="E139" s="250"/>
      <c r="F139" s="250"/>
      <c r="G139" s="250"/>
      <c r="H139" s="140" t="e">
        <f t="shared" si="50"/>
        <v>#DIV/0!</v>
      </c>
      <c r="I139" s="140" t="e">
        <f t="shared" si="51"/>
        <v>#DIV/0!</v>
      </c>
    </row>
    <row r="140" spans="1:9" ht="25.5" x14ac:dyDescent="0.25">
      <c r="A140" s="141"/>
      <c r="B140" s="142">
        <v>3722</v>
      </c>
      <c r="C140" s="141"/>
      <c r="D140" s="111" t="s">
        <v>88</v>
      </c>
      <c r="E140" s="250">
        <v>4405.0200000000004</v>
      </c>
      <c r="F140" s="250">
        <v>2100</v>
      </c>
      <c r="G140" s="250">
        <v>6827.11</v>
      </c>
      <c r="H140" s="140">
        <f t="shared" si="50"/>
        <v>154.9847673790357</v>
      </c>
      <c r="I140" s="140">
        <f t="shared" si="51"/>
        <v>325.10047619047617</v>
      </c>
    </row>
    <row r="141" spans="1:9" x14ac:dyDescent="0.25">
      <c r="A141" s="86"/>
      <c r="B141" s="86"/>
      <c r="C141" s="87">
        <v>11</v>
      </c>
      <c r="D141" s="87" t="s">
        <v>17</v>
      </c>
      <c r="E141" s="186"/>
      <c r="F141" s="248"/>
      <c r="G141" s="248"/>
      <c r="H141" s="131" t="e">
        <f t="shared" si="50"/>
        <v>#DIV/0!</v>
      </c>
      <c r="I141" s="131" t="e">
        <f t="shared" si="51"/>
        <v>#DIV/0!</v>
      </c>
    </row>
    <row r="142" spans="1:9" x14ac:dyDescent="0.25">
      <c r="A142" s="86"/>
      <c r="B142" s="86"/>
      <c r="C142" s="87">
        <v>31</v>
      </c>
      <c r="D142" s="87" t="s">
        <v>136</v>
      </c>
      <c r="E142" s="186"/>
      <c r="F142" s="248"/>
      <c r="G142" s="248"/>
      <c r="H142" s="131" t="e">
        <f t="shared" si="50"/>
        <v>#DIV/0!</v>
      </c>
      <c r="I142" s="131" t="e">
        <f t="shared" si="51"/>
        <v>#DIV/0!</v>
      </c>
    </row>
    <row r="143" spans="1:9" x14ac:dyDescent="0.25">
      <c r="A143" s="86"/>
      <c r="B143" s="86"/>
      <c r="C143" s="87">
        <v>44</v>
      </c>
      <c r="D143" s="87" t="s">
        <v>131</v>
      </c>
      <c r="E143" s="186"/>
      <c r="F143" s="248"/>
      <c r="G143" s="248"/>
      <c r="H143" s="131" t="e">
        <f t="shared" si="50"/>
        <v>#DIV/0!</v>
      </c>
      <c r="I143" s="131" t="e">
        <f t="shared" si="51"/>
        <v>#DIV/0!</v>
      </c>
    </row>
    <row r="144" spans="1:9" x14ac:dyDescent="0.25">
      <c r="A144" s="90"/>
      <c r="B144" s="86"/>
      <c r="C144" s="87">
        <v>51</v>
      </c>
      <c r="D144" s="87" t="s">
        <v>102</v>
      </c>
      <c r="E144" s="186"/>
      <c r="F144" s="248"/>
      <c r="G144" s="248"/>
      <c r="H144" s="131" t="e">
        <f t="shared" si="50"/>
        <v>#DIV/0!</v>
      </c>
      <c r="I144" s="132" t="e">
        <f t="shared" si="51"/>
        <v>#DIV/0!</v>
      </c>
    </row>
    <row r="145" spans="1:9" x14ac:dyDescent="0.25">
      <c r="A145" s="90"/>
      <c r="B145" s="86"/>
      <c r="C145" s="87">
        <v>43</v>
      </c>
      <c r="D145" s="87" t="s">
        <v>35</v>
      </c>
      <c r="E145" s="186"/>
      <c r="F145" s="248"/>
      <c r="G145" s="248"/>
      <c r="H145" s="131" t="e">
        <f t="shared" si="50"/>
        <v>#DIV/0!</v>
      </c>
      <c r="I145" s="132" t="e">
        <f t="shared" si="51"/>
        <v>#DIV/0!</v>
      </c>
    </row>
    <row r="146" spans="1:9" x14ac:dyDescent="0.25">
      <c r="A146" s="90"/>
      <c r="B146" s="86"/>
      <c r="C146" s="87">
        <v>52</v>
      </c>
      <c r="D146" s="87" t="s">
        <v>34</v>
      </c>
      <c r="E146" s="186">
        <f>E140</f>
        <v>4405.0200000000004</v>
      </c>
      <c r="F146" s="186">
        <f t="shared" ref="F146" si="55">F140</f>
        <v>2100</v>
      </c>
      <c r="G146" s="186">
        <f t="shared" ref="G146" si="56">G140</f>
        <v>6827.11</v>
      </c>
      <c r="H146" s="130">
        <f t="shared" si="50"/>
        <v>154.9847673790357</v>
      </c>
      <c r="I146" s="130">
        <f t="shared" si="51"/>
        <v>325.10047619047617</v>
      </c>
    </row>
    <row r="147" spans="1:9" ht="38.25" x14ac:dyDescent="0.25">
      <c r="A147" s="150"/>
      <c r="B147" s="151">
        <v>4</v>
      </c>
      <c r="C147" s="150"/>
      <c r="D147" s="93" t="s">
        <v>36</v>
      </c>
      <c r="E147" s="253">
        <f>SUM(E148+E159)</f>
        <v>52502.67</v>
      </c>
      <c r="F147" s="253">
        <f>SUM(F148+F159)</f>
        <v>55710</v>
      </c>
      <c r="G147" s="253">
        <f>SUM(G148,G159)</f>
        <v>56412.37</v>
      </c>
      <c r="H147" s="152">
        <f t="shared" si="50"/>
        <v>107.44666890274344</v>
      </c>
      <c r="I147" s="152">
        <f t="shared" si="51"/>
        <v>101.26076108418596</v>
      </c>
    </row>
    <row r="148" spans="1:9" ht="38.25" x14ac:dyDescent="0.25">
      <c r="A148" s="148"/>
      <c r="B148" s="149">
        <v>42</v>
      </c>
      <c r="C148" s="148"/>
      <c r="D148" s="51" t="s">
        <v>36</v>
      </c>
      <c r="E148" s="246">
        <f>SUM(E150,E157+E149)</f>
        <v>44404.229999999996</v>
      </c>
      <c r="F148" s="246">
        <f>SUM(F150,F157)</f>
        <v>45180</v>
      </c>
      <c r="G148" s="246">
        <f t="shared" ref="G148" si="57">SUM(G150,G157)</f>
        <v>45886.18</v>
      </c>
      <c r="H148" s="136">
        <f t="shared" si="50"/>
        <v>103.33740726953266</v>
      </c>
      <c r="I148" s="136">
        <f t="shared" si="51"/>
        <v>101.5630367419212</v>
      </c>
    </row>
    <row r="149" spans="1:9" x14ac:dyDescent="0.25">
      <c r="A149" s="143"/>
      <c r="B149" s="144">
        <v>421</v>
      </c>
      <c r="C149" s="143"/>
      <c r="D149" s="49" t="s">
        <v>199</v>
      </c>
      <c r="E149" s="249">
        <v>3375</v>
      </c>
      <c r="F149" s="249"/>
      <c r="G149" s="249"/>
      <c r="H149" s="138"/>
      <c r="I149" s="138"/>
    </row>
    <row r="150" spans="1:9" x14ac:dyDescent="0.25">
      <c r="A150" s="143"/>
      <c r="B150" s="144">
        <v>422</v>
      </c>
      <c r="C150" s="143"/>
      <c r="D150" s="49" t="s">
        <v>48</v>
      </c>
      <c r="E150" s="249">
        <f t="shared" ref="E150" si="58">SUM(E151:E156)</f>
        <v>7927.96</v>
      </c>
      <c r="F150" s="249">
        <f t="shared" ref="F150" si="59">SUM(F151:F156)</f>
        <v>4500</v>
      </c>
      <c r="G150" s="249">
        <f t="shared" ref="G150" si="60">SUM(G151:G156)</f>
        <v>4522.88</v>
      </c>
      <c r="H150" s="138">
        <f t="shared" si="50"/>
        <v>57.049732844262593</v>
      </c>
      <c r="I150" s="138">
        <f t="shared" si="51"/>
        <v>100.50844444444445</v>
      </c>
    </row>
    <row r="151" spans="1:9" x14ac:dyDescent="0.25">
      <c r="A151" s="145"/>
      <c r="B151" s="142">
        <v>4221</v>
      </c>
      <c r="C151" s="141"/>
      <c r="D151" s="111" t="s">
        <v>89</v>
      </c>
      <c r="E151" s="250"/>
      <c r="F151" s="250">
        <v>2100</v>
      </c>
      <c r="G151" s="250">
        <v>2122.5</v>
      </c>
      <c r="H151" s="140" t="e">
        <f t="shared" si="50"/>
        <v>#DIV/0!</v>
      </c>
      <c r="I151" s="140">
        <f t="shared" si="51"/>
        <v>101.07142857142857</v>
      </c>
    </row>
    <row r="152" spans="1:9" x14ac:dyDescent="0.25">
      <c r="A152" s="141"/>
      <c r="B152" s="142">
        <v>4222</v>
      </c>
      <c r="C152" s="141"/>
      <c r="D152" s="111" t="s">
        <v>90</v>
      </c>
      <c r="E152" s="250"/>
      <c r="F152" s="250"/>
      <c r="G152" s="250"/>
      <c r="H152" s="140" t="e">
        <f t="shared" si="50"/>
        <v>#DIV/0!</v>
      </c>
      <c r="I152" s="140" t="e">
        <f t="shared" si="51"/>
        <v>#DIV/0!</v>
      </c>
    </row>
    <row r="153" spans="1:9" x14ac:dyDescent="0.25">
      <c r="A153" s="141"/>
      <c r="B153" s="142">
        <v>4223</v>
      </c>
      <c r="C153" s="141"/>
      <c r="D153" s="111" t="s">
        <v>91</v>
      </c>
      <c r="E153" s="250"/>
      <c r="F153" s="250">
        <v>2400</v>
      </c>
      <c r="G153" s="250">
        <v>2400.38</v>
      </c>
      <c r="H153" s="140" t="e">
        <f t="shared" si="50"/>
        <v>#DIV/0!</v>
      </c>
      <c r="I153" s="140">
        <f t="shared" si="51"/>
        <v>100.01583333333335</v>
      </c>
    </row>
    <row r="154" spans="1:9" x14ac:dyDescent="0.25">
      <c r="A154" s="141"/>
      <c r="B154" s="142">
        <v>4225</v>
      </c>
      <c r="C154" s="141"/>
      <c r="D154" s="111" t="s">
        <v>92</v>
      </c>
      <c r="E154" s="250">
        <v>2728.75</v>
      </c>
      <c r="F154" s="250"/>
      <c r="G154" s="250"/>
      <c r="H154" s="140">
        <f t="shared" si="50"/>
        <v>0</v>
      </c>
      <c r="I154" s="140" t="e">
        <f t="shared" si="51"/>
        <v>#DIV/0!</v>
      </c>
    </row>
    <row r="155" spans="1:9" x14ac:dyDescent="0.25">
      <c r="A155" s="141"/>
      <c r="B155" s="142">
        <v>4226</v>
      </c>
      <c r="C155" s="141"/>
      <c r="D155" s="111" t="s">
        <v>93</v>
      </c>
      <c r="E155" s="250">
        <v>5199.21</v>
      </c>
      <c r="F155" s="250"/>
      <c r="G155" s="250"/>
      <c r="H155" s="140">
        <f t="shared" si="50"/>
        <v>0</v>
      </c>
      <c r="I155" s="140" t="e">
        <f t="shared" si="51"/>
        <v>#DIV/0!</v>
      </c>
    </row>
    <row r="156" spans="1:9" ht="25.5" x14ac:dyDescent="0.25">
      <c r="A156" s="141"/>
      <c r="B156" s="142">
        <v>4227</v>
      </c>
      <c r="C156" s="141"/>
      <c r="D156" s="111" t="s">
        <v>94</v>
      </c>
      <c r="E156" s="250"/>
      <c r="F156" s="250"/>
      <c r="G156" s="250"/>
      <c r="H156" s="140" t="e">
        <f t="shared" si="50"/>
        <v>#DIV/0!</v>
      </c>
      <c r="I156" s="140" t="e">
        <f t="shared" si="51"/>
        <v>#DIV/0!</v>
      </c>
    </row>
    <row r="157" spans="1:9" ht="25.5" x14ac:dyDescent="0.25">
      <c r="A157" s="143"/>
      <c r="B157" s="144">
        <v>424</v>
      </c>
      <c r="C157" s="143"/>
      <c r="D157" s="49" t="s">
        <v>49</v>
      </c>
      <c r="E157" s="249">
        <f>E158</f>
        <v>33101.269999999997</v>
      </c>
      <c r="F157" s="249">
        <f>F158</f>
        <v>40680</v>
      </c>
      <c r="G157" s="249">
        <f>G158</f>
        <v>41363.300000000003</v>
      </c>
      <c r="H157" s="138">
        <f t="shared" si="50"/>
        <v>124.95985803565847</v>
      </c>
      <c r="I157" s="138">
        <f t="shared" si="51"/>
        <v>101.67969518190758</v>
      </c>
    </row>
    <row r="158" spans="1:9" x14ac:dyDescent="0.25">
      <c r="A158" s="145"/>
      <c r="B158" s="146">
        <v>4241</v>
      </c>
      <c r="C158" s="145"/>
      <c r="D158" s="111" t="s">
        <v>95</v>
      </c>
      <c r="E158" s="251">
        <v>33101.269999999997</v>
      </c>
      <c r="F158" s="251">
        <v>40680</v>
      </c>
      <c r="G158" s="251">
        <v>41363.300000000003</v>
      </c>
      <c r="H158" s="147">
        <f t="shared" ref="H158" si="61">G158/E158*100</f>
        <v>124.95985803565847</v>
      </c>
      <c r="I158" s="147">
        <f t="shared" ref="I158" si="62">G158/F158*100</f>
        <v>101.67969518190758</v>
      </c>
    </row>
    <row r="159" spans="1:9" x14ac:dyDescent="0.25">
      <c r="A159" s="216"/>
      <c r="B159" s="217">
        <v>45</v>
      </c>
      <c r="C159" s="216"/>
      <c r="D159" s="218" t="s">
        <v>181</v>
      </c>
      <c r="E159" s="254">
        <v>8098.44</v>
      </c>
      <c r="F159" s="254">
        <v>10530</v>
      </c>
      <c r="G159" s="254">
        <v>10526.19</v>
      </c>
      <c r="H159" s="219">
        <f t="shared" si="50"/>
        <v>129.9779957621468</v>
      </c>
      <c r="I159" s="219">
        <f t="shared" si="51"/>
        <v>99.963817663817665</v>
      </c>
    </row>
    <row r="160" spans="1:9" x14ac:dyDescent="0.25">
      <c r="A160" s="86"/>
      <c r="B160" s="86"/>
      <c r="C160" s="87">
        <v>11</v>
      </c>
      <c r="D160" s="87" t="s">
        <v>17</v>
      </c>
      <c r="E160" s="186"/>
      <c r="F160" s="248"/>
      <c r="G160" s="248"/>
      <c r="H160" s="131" t="e">
        <f t="shared" si="50"/>
        <v>#DIV/0!</v>
      </c>
      <c r="I160" s="131" t="e">
        <f t="shared" si="51"/>
        <v>#DIV/0!</v>
      </c>
    </row>
    <row r="161" spans="1:9" x14ac:dyDescent="0.25">
      <c r="A161" s="86"/>
      <c r="B161" s="86"/>
      <c r="C161" s="87">
        <v>31</v>
      </c>
      <c r="D161" s="87" t="s">
        <v>136</v>
      </c>
      <c r="E161" s="186"/>
      <c r="F161" s="248"/>
      <c r="G161" s="248"/>
      <c r="H161" s="131" t="e">
        <f t="shared" si="50"/>
        <v>#DIV/0!</v>
      </c>
      <c r="I161" s="131" t="e">
        <f t="shared" si="51"/>
        <v>#DIV/0!</v>
      </c>
    </row>
    <row r="162" spans="1:9" x14ac:dyDescent="0.25">
      <c r="A162" s="86"/>
      <c r="B162" s="86"/>
      <c r="C162" s="87">
        <v>44</v>
      </c>
      <c r="D162" s="87" t="s">
        <v>131</v>
      </c>
      <c r="E162" s="186">
        <v>511.32</v>
      </c>
      <c r="F162" s="248">
        <v>2400</v>
      </c>
      <c r="G162" s="248">
        <v>2517.84</v>
      </c>
      <c r="H162" s="131">
        <f t="shared" si="50"/>
        <v>492.41961980755696</v>
      </c>
      <c r="I162" s="131">
        <f t="shared" si="51"/>
        <v>104.91000000000001</v>
      </c>
    </row>
    <row r="163" spans="1:9" x14ac:dyDescent="0.25">
      <c r="A163" s="90"/>
      <c r="B163" s="86"/>
      <c r="C163" s="87">
        <v>51</v>
      </c>
      <c r="D163" s="87" t="s">
        <v>102</v>
      </c>
      <c r="E163" s="186"/>
      <c r="F163" s="248"/>
      <c r="G163" s="248"/>
      <c r="H163" s="131" t="e">
        <f t="shared" si="50"/>
        <v>#DIV/0!</v>
      </c>
      <c r="I163" s="132" t="e">
        <f t="shared" si="51"/>
        <v>#DIV/0!</v>
      </c>
    </row>
    <row r="164" spans="1:9" x14ac:dyDescent="0.25">
      <c r="A164" s="90"/>
      <c r="B164" s="86"/>
      <c r="C164" s="87">
        <v>43</v>
      </c>
      <c r="D164" s="87" t="s">
        <v>35</v>
      </c>
      <c r="E164" s="186">
        <v>150</v>
      </c>
      <c r="F164" s="248">
        <v>280</v>
      </c>
      <c r="G164" s="248"/>
      <c r="H164" s="131">
        <f t="shared" si="50"/>
        <v>0</v>
      </c>
      <c r="I164" s="132">
        <f t="shared" si="51"/>
        <v>0</v>
      </c>
    </row>
    <row r="165" spans="1:9" x14ac:dyDescent="0.25">
      <c r="A165" s="90"/>
      <c r="B165" s="86"/>
      <c r="C165" s="87">
        <v>52</v>
      </c>
      <c r="D165" s="87" t="s">
        <v>34</v>
      </c>
      <c r="E165" s="186">
        <v>51841.35</v>
      </c>
      <c r="F165" s="248">
        <v>53030</v>
      </c>
      <c r="G165" s="248">
        <v>53894.53</v>
      </c>
      <c r="H165" s="131">
        <f t="shared" si="50"/>
        <v>103.96050642971295</v>
      </c>
      <c r="I165" s="132">
        <f t="shared" si="51"/>
        <v>101.63026588723363</v>
      </c>
    </row>
    <row r="166" spans="1:9" x14ac:dyDescent="0.25">
      <c r="A166" s="90"/>
      <c r="B166" s="86"/>
      <c r="C166" s="87">
        <v>61</v>
      </c>
      <c r="D166" s="87" t="s">
        <v>161</v>
      </c>
      <c r="E166" s="186"/>
      <c r="F166" s="248"/>
      <c r="G166" s="248"/>
      <c r="H166" s="131" t="e">
        <f t="shared" si="50"/>
        <v>#DIV/0!</v>
      </c>
      <c r="I166" s="132" t="e">
        <f t="shared" si="51"/>
        <v>#DIV/0!</v>
      </c>
    </row>
    <row r="167" spans="1:9" x14ac:dyDescent="0.25">
      <c r="A167" s="288" t="s">
        <v>105</v>
      </c>
      <c r="B167" s="289"/>
      <c r="C167" s="289"/>
      <c r="D167" s="290"/>
      <c r="E167" s="253">
        <f t="shared" ref="E167" si="63">SUM(E69,E147)</f>
        <v>1852791</v>
      </c>
      <c r="F167" s="253">
        <f t="shared" ref="F167" si="64">SUM(F69,F147)</f>
        <v>2330719</v>
      </c>
      <c r="G167" s="253">
        <f t="shared" ref="G167" si="65">SUM(G69,G147)</f>
        <v>2338733.81</v>
      </c>
      <c r="H167" s="152">
        <f t="shared" si="50"/>
        <v>126.22761066952506</v>
      </c>
      <c r="I167" s="152">
        <f t="shared" si="51"/>
        <v>100.34387714692335</v>
      </c>
    </row>
  </sheetData>
  <mergeCells count="6">
    <mergeCell ref="A167:D167"/>
    <mergeCell ref="A7:I7"/>
    <mergeCell ref="A66:I66"/>
    <mergeCell ref="A1:I1"/>
    <mergeCell ref="A3:I3"/>
    <mergeCell ref="A5:I5"/>
  </mergeCells>
  <pageMargins left="0.25" right="0.25" top="0.75" bottom="0.75" header="0.3" footer="0.3"/>
  <pageSetup paperSize="9" scale="6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opLeftCell="A25" workbookViewId="0">
      <selection activeCell="D24" sqref="D24"/>
    </sheetView>
  </sheetViews>
  <sheetFormatPr defaultRowHeight="15" x14ac:dyDescent="0.25"/>
  <cols>
    <col min="1" max="4" width="25.28515625" customWidth="1"/>
    <col min="5" max="5" width="18.85546875" customWidth="1"/>
    <col min="6" max="6" width="19.28515625" customWidth="1"/>
  </cols>
  <sheetData>
    <row r="1" spans="1:6" ht="42" customHeight="1" x14ac:dyDescent="0.25">
      <c r="A1" s="267" t="s">
        <v>190</v>
      </c>
      <c r="B1" s="267"/>
      <c r="C1" s="267"/>
      <c r="D1" s="267"/>
      <c r="E1" s="267"/>
      <c r="F1" s="267"/>
    </row>
    <row r="2" spans="1:6" ht="18" customHeight="1" x14ac:dyDescent="0.25">
      <c r="A2" s="28"/>
      <c r="B2" s="28"/>
      <c r="C2" s="28"/>
      <c r="D2" s="28"/>
      <c r="E2" s="28"/>
      <c r="F2" s="28"/>
    </row>
    <row r="3" spans="1:6" ht="15.75" customHeight="1" x14ac:dyDescent="0.25">
      <c r="A3" s="267" t="s">
        <v>26</v>
      </c>
      <c r="B3" s="267"/>
      <c r="C3" s="267"/>
      <c r="D3" s="267"/>
      <c r="E3" s="267"/>
      <c r="F3" s="267"/>
    </row>
    <row r="4" spans="1:6" ht="18" x14ac:dyDescent="0.25">
      <c r="B4" s="28"/>
      <c r="C4" s="28"/>
      <c r="D4" s="6"/>
      <c r="E4" s="6"/>
      <c r="F4" s="6"/>
    </row>
    <row r="5" spans="1:6" ht="18" customHeight="1" x14ac:dyDescent="0.25">
      <c r="A5" s="267" t="s">
        <v>12</v>
      </c>
      <c r="B5" s="267"/>
      <c r="C5" s="267"/>
      <c r="D5" s="267"/>
      <c r="E5" s="267"/>
      <c r="F5" s="267"/>
    </row>
    <row r="6" spans="1:6" ht="18" x14ac:dyDescent="0.25">
      <c r="A6" s="28"/>
      <c r="B6" s="28"/>
      <c r="C6" s="28"/>
      <c r="D6" s="6"/>
      <c r="E6" s="6"/>
      <c r="F6" s="6"/>
    </row>
    <row r="7" spans="1:6" ht="15.75" customHeight="1" x14ac:dyDescent="0.25">
      <c r="A7" s="267" t="s">
        <v>142</v>
      </c>
      <c r="B7" s="267"/>
      <c r="C7" s="267"/>
      <c r="D7" s="267"/>
      <c r="E7" s="267"/>
      <c r="F7" s="267"/>
    </row>
    <row r="8" spans="1:6" ht="18" x14ac:dyDescent="0.25">
      <c r="A8" s="28"/>
      <c r="B8" s="28"/>
      <c r="C8" s="28"/>
      <c r="D8" s="6"/>
      <c r="E8" s="6"/>
      <c r="F8" s="6"/>
    </row>
    <row r="9" spans="1:6" x14ac:dyDescent="0.25">
      <c r="A9" s="24" t="s">
        <v>143</v>
      </c>
      <c r="B9" s="24" t="s">
        <v>177</v>
      </c>
      <c r="C9" s="24" t="s">
        <v>144</v>
      </c>
      <c r="D9" s="24" t="s">
        <v>178</v>
      </c>
      <c r="E9" s="24" t="s">
        <v>176</v>
      </c>
      <c r="F9" s="24" t="s">
        <v>176</v>
      </c>
    </row>
    <row r="10" spans="1:6" x14ac:dyDescent="0.25">
      <c r="A10" s="204" t="s">
        <v>0</v>
      </c>
      <c r="B10" s="203">
        <f>B11+B13+B15+B18</f>
        <v>0</v>
      </c>
      <c r="C10" s="255">
        <f>C11+C13+C15+C18</f>
        <v>2307514</v>
      </c>
      <c r="D10" s="255">
        <f>D11+D13+D15+D18+D21</f>
        <v>2317849.39</v>
      </c>
      <c r="E10" s="203" t="e">
        <f t="shared" ref="E10:E21" si="0">D10/B10*100</f>
        <v>#DIV/0!</v>
      </c>
      <c r="F10" s="203">
        <f t="shared" ref="F10:F21" si="1">D10/C10*100</f>
        <v>100.44790150785651</v>
      </c>
    </row>
    <row r="11" spans="1:6" x14ac:dyDescent="0.25">
      <c r="A11" s="200" t="s">
        <v>145</v>
      </c>
      <c r="B11" s="202">
        <f>B12</f>
        <v>0</v>
      </c>
      <c r="C11" s="256">
        <f>C12</f>
        <v>9497</v>
      </c>
      <c r="D11" s="256">
        <f>D12</f>
        <v>7094.07</v>
      </c>
      <c r="E11" s="202" t="e">
        <f t="shared" si="0"/>
        <v>#DIV/0!</v>
      </c>
      <c r="F11" s="202">
        <f t="shared" si="1"/>
        <v>74.698009897862477</v>
      </c>
    </row>
    <row r="12" spans="1:6" x14ac:dyDescent="0.25">
      <c r="A12" s="15" t="s">
        <v>146</v>
      </c>
      <c r="B12" s="128"/>
      <c r="C12" s="247">
        <v>9497</v>
      </c>
      <c r="D12" s="247">
        <v>7094.07</v>
      </c>
      <c r="E12" s="128" t="e">
        <f t="shared" si="0"/>
        <v>#DIV/0!</v>
      </c>
      <c r="F12" s="128">
        <f t="shared" si="1"/>
        <v>74.698009897862477</v>
      </c>
    </row>
    <row r="13" spans="1:6" x14ac:dyDescent="0.25">
      <c r="A13" s="200" t="s">
        <v>152</v>
      </c>
      <c r="B13" s="110">
        <f>B14</f>
        <v>0</v>
      </c>
      <c r="C13" s="212">
        <f>C14</f>
        <v>1138</v>
      </c>
      <c r="D13" s="212">
        <f>D14</f>
        <v>899.28</v>
      </c>
      <c r="E13" s="110" t="e">
        <f t="shared" si="0"/>
        <v>#DIV/0!</v>
      </c>
      <c r="F13" s="110">
        <f t="shared" si="1"/>
        <v>79.022847100175738</v>
      </c>
    </row>
    <row r="14" spans="1:6" x14ac:dyDescent="0.25">
      <c r="A14" s="15" t="s">
        <v>153</v>
      </c>
      <c r="B14" s="107"/>
      <c r="C14" s="183">
        <v>1138</v>
      </c>
      <c r="D14" s="183">
        <v>899.28</v>
      </c>
      <c r="E14" s="107" t="e">
        <f t="shared" si="0"/>
        <v>#DIV/0!</v>
      </c>
      <c r="F14" s="107">
        <f t="shared" si="1"/>
        <v>79.022847100175738</v>
      </c>
    </row>
    <row r="15" spans="1:6" ht="25.5" x14ac:dyDescent="0.25">
      <c r="A15" s="199" t="s">
        <v>147</v>
      </c>
      <c r="B15" s="110">
        <f>B16+B17</f>
        <v>0</v>
      </c>
      <c r="C15" s="212">
        <f>C16+C17</f>
        <v>73532</v>
      </c>
      <c r="D15" s="212">
        <f>D16+D17</f>
        <v>73702.599999999991</v>
      </c>
      <c r="E15" s="110" t="e">
        <f t="shared" si="0"/>
        <v>#DIV/0!</v>
      </c>
      <c r="F15" s="110">
        <f t="shared" si="1"/>
        <v>100.23200783332426</v>
      </c>
    </row>
    <row r="16" spans="1:6" ht="25.5" x14ac:dyDescent="0.25">
      <c r="A16" s="18" t="s">
        <v>148</v>
      </c>
      <c r="B16" s="107"/>
      <c r="C16" s="183">
        <v>6870</v>
      </c>
      <c r="D16" s="183">
        <v>7115.59</v>
      </c>
      <c r="E16" s="107" t="e">
        <f t="shared" si="0"/>
        <v>#DIV/0!</v>
      </c>
      <c r="F16" s="107">
        <f t="shared" si="1"/>
        <v>103.57481804949053</v>
      </c>
    </row>
    <row r="17" spans="1:6" ht="23.25" customHeight="1" x14ac:dyDescent="0.25">
      <c r="A17" s="18" t="s">
        <v>164</v>
      </c>
      <c r="B17" s="107"/>
      <c r="C17" s="183">
        <v>66662</v>
      </c>
      <c r="D17" s="183">
        <v>66587.009999999995</v>
      </c>
      <c r="E17" s="107" t="e">
        <f t="shared" si="0"/>
        <v>#DIV/0!</v>
      </c>
      <c r="F17" s="107">
        <f t="shared" si="1"/>
        <v>99.887507125498772</v>
      </c>
    </row>
    <row r="18" spans="1:6" x14ac:dyDescent="0.25">
      <c r="A18" s="198" t="s">
        <v>149</v>
      </c>
      <c r="B18" s="110">
        <f>B19+B20</f>
        <v>0</v>
      </c>
      <c r="C18" s="212">
        <f>C19+C20</f>
        <v>2223347</v>
      </c>
      <c r="D18" s="212">
        <f>D19+D20</f>
        <v>2236020.44</v>
      </c>
      <c r="E18" s="110" t="e">
        <f t="shared" si="0"/>
        <v>#DIV/0!</v>
      </c>
      <c r="F18" s="110">
        <f t="shared" si="1"/>
        <v>100.5700162862567</v>
      </c>
    </row>
    <row r="19" spans="1:6" x14ac:dyDescent="0.25">
      <c r="A19" s="15" t="s">
        <v>167</v>
      </c>
      <c r="B19" s="107"/>
      <c r="C19" s="183">
        <v>30960</v>
      </c>
      <c r="D19" s="183">
        <v>35031.58</v>
      </c>
      <c r="E19" s="107" t="e">
        <f t="shared" si="0"/>
        <v>#DIV/0!</v>
      </c>
      <c r="F19" s="107">
        <f t="shared" si="1"/>
        <v>113.15109819121447</v>
      </c>
    </row>
    <row r="20" spans="1:6" x14ac:dyDescent="0.25">
      <c r="A20" s="15" t="s">
        <v>150</v>
      </c>
      <c r="B20" s="107"/>
      <c r="C20" s="183">
        <v>2192387</v>
      </c>
      <c r="D20" s="183">
        <v>2200988.86</v>
      </c>
      <c r="E20" s="107" t="e">
        <f t="shared" si="0"/>
        <v>#DIV/0!</v>
      </c>
      <c r="F20" s="107">
        <f t="shared" si="1"/>
        <v>100.39235135037745</v>
      </c>
    </row>
    <row r="21" spans="1:6" x14ac:dyDescent="0.25">
      <c r="A21" s="205" t="s">
        <v>165</v>
      </c>
      <c r="B21" s="110"/>
      <c r="C21" s="212"/>
      <c r="D21" s="212">
        <v>133</v>
      </c>
      <c r="E21" s="110" t="e">
        <f t="shared" si="0"/>
        <v>#DIV/0!</v>
      </c>
      <c r="F21" s="110" t="e">
        <f t="shared" si="1"/>
        <v>#DIV/0!</v>
      </c>
    </row>
    <row r="22" spans="1:6" x14ac:dyDescent="0.25">
      <c r="A22" s="236" t="s">
        <v>166</v>
      </c>
      <c r="B22" s="107"/>
      <c r="C22" s="183"/>
      <c r="D22" s="183">
        <v>133</v>
      </c>
      <c r="E22" s="107" t="e">
        <f t="shared" ref="E22" si="2">D22/B22*100</f>
        <v>#DIV/0!</v>
      </c>
      <c r="F22" s="107" t="e">
        <f t="shared" ref="F22" si="3">D22/C22*100</f>
        <v>#DIV/0!</v>
      </c>
    </row>
    <row r="25" spans="1:6" ht="15.75" customHeight="1" x14ac:dyDescent="0.25">
      <c r="A25" s="267" t="s">
        <v>151</v>
      </c>
      <c r="B25" s="267"/>
      <c r="C25" s="267"/>
      <c r="D25" s="267"/>
      <c r="E25" s="267"/>
      <c r="F25" s="267"/>
    </row>
    <row r="26" spans="1:6" ht="18" x14ac:dyDescent="0.25">
      <c r="A26" s="28"/>
      <c r="B26" s="28"/>
      <c r="C26" s="28"/>
      <c r="D26" s="6"/>
      <c r="E26" s="6"/>
      <c r="F26" s="6"/>
    </row>
    <row r="27" spans="1:6" x14ac:dyDescent="0.25">
      <c r="A27" s="24" t="s">
        <v>143</v>
      </c>
      <c r="B27" s="24" t="s">
        <v>177</v>
      </c>
      <c r="C27" s="24" t="s">
        <v>144</v>
      </c>
      <c r="D27" s="24" t="s">
        <v>178</v>
      </c>
      <c r="E27" s="24" t="s">
        <v>176</v>
      </c>
      <c r="F27" s="24" t="s">
        <v>176</v>
      </c>
    </row>
    <row r="28" spans="1:6" x14ac:dyDescent="0.25">
      <c r="A28" s="173" t="s">
        <v>3</v>
      </c>
      <c r="B28" s="203">
        <f>B29+B31+B33+B36</f>
        <v>0</v>
      </c>
      <c r="C28" s="255">
        <f>C29+C31+C33+C36</f>
        <v>2330719</v>
      </c>
      <c r="D28" s="255">
        <f>D29+D31+D33+D36+D39</f>
        <v>2338733.8099999996</v>
      </c>
      <c r="E28" s="203" t="e">
        <f t="shared" ref="E28:E40" si="4">D28/B28*100</f>
        <v>#DIV/0!</v>
      </c>
      <c r="F28" s="203">
        <f t="shared" ref="F28:F40" si="5">D28/C28*100</f>
        <v>100.34387714692332</v>
      </c>
    </row>
    <row r="29" spans="1:6" s="201" customFormat="1" x14ac:dyDescent="0.25">
      <c r="A29" s="200" t="s">
        <v>145</v>
      </c>
      <c r="B29" s="202">
        <f>B30</f>
        <v>0</v>
      </c>
      <c r="C29" s="256">
        <f>C30</f>
        <v>9497</v>
      </c>
      <c r="D29" s="256">
        <f>D30</f>
        <v>7349.04</v>
      </c>
      <c r="E29" s="202" t="e">
        <f t="shared" si="4"/>
        <v>#DIV/0!</v>
      </c>
      <c r="F29" s="202">
        <f t="shared" si="5"/>
        <v>77.382752448141517</v>
      </c>
    </row>
    <row r="30" spans="1:6" x14ac:dyDescent="0.25">
      <c r="A30" s="15" t="s">
        <v>146</v>
      </c>
      <c r="B30" s="128"/>
      <c r="C30" s="247">
        <v>9497</v>
      </c>
      <c r="D30" s="247">
        <v>7349.04</v>
      </c>
      <c r="E30" s="128" t="e">
        <f t="shared" si="4"/>
        <v>#DIV/0!</v>
      </c>
      <c r="F30" s="128">
        <f t="shared" si="5"/>
        <v>77.382752448141517</v>
      </c>
    </row>
    <row r="31" spans="1:6" x14ac:dyDescent="0.25">
      <c r="A31" s="200" t="s">
        <v>152</v>
      </c>
      <c r="B31" s="110">
        <f>B32</f>
        <v>0</v>
      </c>
      <c r="C31" s="212">
        <f>C32</f>
        <v>1138</v>
      </c>
      <c r="D31" s="212">
        <f>D32</f>
        <v>1126.25</v>
      </c>
      <c r="E31" s="110" t="e">
        <f t="shared" si="4"/>
        <v>#DIV/0!</v>
      </c>
      <c r="F31" s="110">
        <f t="shared" si="5"/>
        <v>98.96748681898066</v>
      </c>
    </row>
    <row r="32" spans="1:6" x14ac:dyDescent="0.25">
      <c r="A32" s="15" t="s">
        <v>153</v>
      </c>
      <c r="B32" s="107"/>
      <c r="C32" s="183">
        <v>1138</v>
      </c>
      <c r="D32" s="183">
        <v>1126.25</v>
      </c>
      <c r="E32" s="107" t="e">
        <f t="shared" si="4"/>
        <v>#DIV/0!</v>
      </c>
      <c r="F32" s="107">
        <f t="shared" si="5"/>
        <v>98.96748681898066</v>
      </c>
    </row>
    <row r="33" spans="1:6" ht="25.5" x14ac:dyDescent="0.25">
      <c r="A33" s="199" t="s">
        <v>147</v>
      </c>
      <c r="B33" s="110">
        <f>B34+B35</f>
        <v>0</v>
      </c>
      <c r="C33" s="212">
        <f>C34+C35</f>
        <v>73532</v>
      </c>
      <c r="D33" s="212">
        <f>D34+D35</f>
        <v>75651.739999999991</v>
      </c>
      <c r="E33" s="110" t="e">
        <f t="shared" si="4"/>
        <v>#DIV/0!</v>
      </c>
      <c r="F33" s="110">
        <f t="shared" si="5"/>
        <v>102.88274492737854</v>
      </c>
    </row>
    <row r="34" spans="1:6" ht="25.5" x14ac:dyDescent="0.25">
      <c r="A34" s="18" t="s">
        <v>148</v>
      </c>
      <c r="B34" s="107"/>
      <c r="C34" s="183">
        <v>6870</v>
      </c>
      <c r="D34" s="183">
        <v>6434.01</v>
      </c>
      <c r="E34" s="107" t="e">
        <f t="shared" si="4"/>
        <v>#DIV/0!</v>
      </c>
      <c r="F34" s="107">
        <f t="shared" si="5"/>
        <v>93.653711790393018</v>
      </c>
    </row>
    <row r="35" spans="1:6" x14ac:dyDescent="0.25">
      <c r="A35" s="18" t="s">
        <v>163</v>
      </c>
      <c r="B35" s="107"/>
      <c r="C35" s="183">
        <v>66662</v>
      </c>
      <c r="D35" s="183">
        <v>69217.73</v>
      </c>
      <c r="E35" s="107" t="e">
        <f t="shared" si="4"/>
        <v>#DIV/0!</v>
      </c>
      <c r="F35" s="107">
        <f t="shared" si="5"/>
        <v>103.83386337043592</v>
      </c>
    </row>
    <row r="36" spans="1:6" x14ac:dyDescent="0.25">
      <c r="A36" s="198" t="s">
        <v>149</v>
      </c>
      <c r="B36" s="110">
        <f>B37+B38</f>
        <v>0</v>
      </c>
      <c r="C36" s="212">
        <f>C37+C38</f>
        <v>2246552</v>
      </c>
      <c r="D36" s="212">
        <f>D37+D38</f>
        <v>2254495.2799999998</v>
      </c>
      <c r="E36" s="110" t="e">
        <f t="shared" si="4"/>
        <v>#DIV/0!</v>
      </c>
      <c r="F36" s="110">
        <f t="shared" si="5"/>
        <v>100.35357650301439</v>
      </c>
    </row>
    <row r="37" spans="1:6" x14ac:dyDescent="0.25">
      <c r="A37" s="15" t="s">
        <v>162</v>
      </c>
      <c r="B37" s="107"/>
      <c r="C37" s="183">
        <v>54165</v>
      </c>
      <c r="D37" s="183">
        <v>54383.25</v>
      </c>
      <c r="E37" s="107" t="e">
        <f t="shared" si="4"/>
        <v>#DIV/0!</v>
      </c>
      <c r="F37" s="107">
        <f t="shared" si="5"/>
        <v>100.40293547493768</v>
      </c>
    </row>
    <row r="38" spans="1:6" x14ac:dyDescent="0.25">
      <c r="A38" s="15" t="s">
        <v>150</v>
      </c>
      <c r="B38" s="107"/>
      <c r="C38" s="183">
        <v>2192387</v>
      </c>
      <c r="D38" s="183">
        <v>2200112.0299999998</v>
      </c>
      <c r="E38" s="107" t="e">
        <f t="shared" si="4"/>
        <v>#DIV/0!</v>
      </c>
      <c r="F38" s="107">
        <f t="shared" si="5"/>
        <v>100.35235704280312</v>
      </c>
    </row>
    <row r="39" spans="1:6" x14ac:dyDescent="0.25">
      <c r="A39" s="205" t="s">
        <v>165</v>
      </c>
      <c r="B39" s="110"/>
      <c r="C39" s="212"/>
      <c r="D39" s="212">
        <v>111.5</v>
      </c>
      <c r="E39" s="110" t="e">
        <f t="shared" si="4"/>
        <v>#DIV/0!</v>
      </c>
      <c r="F39" s="110" t="e">
        <f t="shared" si="5"/>
        <v>#DIV/0!</v>
      </c>
    </row>
    <row r="40" spans="1:6" x14ac:dyDescent="0.25">
      <c r="A40" s="15" t="s">
        <v>166</v>
      </c>
      <c r="B40" s="107"/>
      <c r="C40" s="183"/>
      <c r="D40" s="183">
        <v>111.5</v>
      </c>
      <c r="E40" s="107" t="e">
        <f t="shared" si="4"/>
        <v>#DIV/0!</v>
      </c>
      <c r="F40" s="107" t="e">
        <f t="shared" si="5"/>
        <v>#DIV/0!</v>
      </c>
    </row>
  </sheetData>
  <mergeCells count="5">
    <mergeCell ref="A1:F1"/>
    <mergeCell ref="A3:F3"/>
    <mergeCell ref="A5:F5"/>
    <mergeCell ref="A7:F7"/>
    <mergeCell ref="A25:F25"/>
  </mergeCells>
  <pageMargins left="0.7" right="0.7" top="0.75" bottom="0.75" header="0.3" footer="0.3"/>
  <pageSetup paperSize="9"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workbookViewId="0">
      <selection activeCell="D13" sqref="D13"/>
    </sheetView>
  </sheetViews>
  <sheetFormatPr defaultRowHeight="15" x14ac:dyDescent="0.25"/>
  <cols>
    <col min="1" max="1" width="37.7109375" customWidth="1"/>
    <col min="2" max="4" width="25.28515625" customWidth="1"/>
    <col min="5" max="5" width="19.85546875" customWidth="1"/>
    <col min="6" max="6" width="18.28515625" customWidth="1"/>
  </cols>
  <sheetData>
    <row r="1" spans="1:6" ht="42" customHeight="1" x14ac:dyDescent="0.25">
      <c r="A1" s="267" t="s">
        <v>190</v>
      </c>
      <c r="B1" s="267"/>
      <c r="C1" s="267"/>
      <c r="D1" s="267"/>
      <c r="E1" s="267"/>
      <c r="F1" s="267"/>
    </row>
    <row r="2" spans="1:6" ht="18" customHeight="1" x14ac:dyDescent="0.25">
      <c r="A2" s="5"/>
      <c r="B2" s="5"/>
      <c r="C2" s="28"/>
      <c r="D2" s="5"/>
      <c r="E2" s="28"/>
      <c r="F2" s="5"/>
    </row>
    <row r="3" spans="1:6" ht="15.75" x14ac:dyDescent="0.25">
      <c r="A3" s="267" t="s">
        <v>26</v>
      </c>
      <c r="B3" s="267"/>
      <c r="C3" s="267"/>
      <c r="D3" s="269"/>
      <c r="E3" s="269"/>
      <c r="F3" s="269"/>
    </row>
    <row r="4" spans="1:6" ht="18" x14ac:dyDescent="0.25">
      <c r="A4" s="5"/>
      <c r="B4" s="5"/>
      <c r="C4" s="28"/>
      <c r="D4" s="6"/>
      <c r="E4" s="6"/>
      <c r="F4" s="6"/>
    </row>
    <row r="5" spans="1:6" ht="18" customHeight="1" x14ac:dyDescent="0.25">
      <c r="A5" s="267" t="s">
        <v>12</v>
      </c>
      <c r="B5" s="268"/>
      <c r="C5" s="268"/>
      <c r="D5" s="268"/>
      <c r="E5" s="268"/>
      <c r="F5" s="268"/>
    </row>
    <row r="6" spans="1:6" ht="18" x14ac:dyDescent="0.25">
      <c r="A6" s="5"/>
      <c r="B6" s="5"/>
      <c r="C6" s="28"/>
      <c r="D6" s="6"/>
      <c r="E6" s="6"/>
      <c r="F6" s="6"/>
    </row>
    <row r="7" spans="1:6" ht="15.75" x14ac:dyDescent="0.25">
      <c r="A7" s="267" t="s">
        <v>22</v>
      </c>
      <c r="B7" s="291"/>
      <c r="C7" s="291"/>
      <c r="D7" s="291"/>
      <c r="E7" s="291"/>
      <c r="F7" s="291"/>
    </row>
    <row r="8" spans="1:6" ht="18" x14ac:dyDescent="0.25">
      <c r="A8" s="5"/>
      <c r="B8" s="5"/>
      <c r="C8" s="28"/>
      <c r="D8" s="6"/>
      <c r="E8" s="6"/>
      <c r="F8" s="6"/>
    </row>
    <row r="9" spans="1:6" x14ac:dyDescent="0.25">
      <c r="A9" s="24" t="s">
        <v>23</v>
      </c>
      <c r="B9" s="24" t="s">
        <v>174</v>
      </c>
      <c r="C9" s="24" t="s">
        <v>155</v>
      </c>
      <c r="D9" s="24" t="s">
        <v>178</v>
      </c>
      <c r="E9" s="24" t="s">
        <v>176</v>
      </c>
      <c r="F9" s="24" t="s">
        <v>176</v>
      </c>
    </row>
    <row r="10" spans="1:6" ht="15.75" customHeight="1" x14ac:dyDescent="0.25">
      <c r="A10" s="13" t="s">
        <v>24</v>
      </c>
      <c r="B10" s="124">
        <f t="shared" ref="B10:D10" si="0">B11</f>
        <v>1852791</v>
      </c>
      <c r="C10" s="124">
        <f t="shared" si="0"/>
        <v>2330719</v>
      </c>
      <c r="D10" s="124">
        <f t="shared" si="0"/>
        <v>2338733.81</v>
      </c>
      <c r="E10" s="131">
        <f t="shared" ref="E10:E14" si="1">D10/B10*100</f>
        <v>126.22761066952506</v>
      </c>
      <c r="F10" s="124">
        <f t="shared" ref="F10:F14" si="2">D10/C10*100</f>
        <v>100.34387714692335</v>
      </c>
    </row>
    <row r="11" spans="1:6" ht="15.75" customHeight="1" x14ac:dyDescent="0.25">
      <c r="A11" s="13" t="s">
        <v>98</v>
      </c>
      <c r="B11" s="124">
        <f t="shared" ref="B11:D11" si="3">SUM(B12,B13,B14)</f>
        <v>1852791</v>
      </c>
      <c r="C11" s="124">
        <f t="shared" si="3"/>
        <v>2330719</v>
      </c>
      <c r="D11" s="124">
        <f t="shared" si="3"/>
        <v>2338733.81</v>
      </c>
      <c r="E11" s="131">
        <f t="shared" si="1"/>
        <v>126.22761066952506</v>
      </c>
      <c r="F11" s="124">
        <f t="shared" si="2"/>
        <v>100.34387714692335</v>
      </c>
    </row>
    <row r="12" spans="1:6" x14ac:dyDescent="0.25">
      <c r="A12" s="18" t="s">
        <v>99</v>
      </c>
      <c r="B12" s="172">
        <v>1757647.33</v>
      </c>
      <c r="C12" s="172">
        <v>2224069</v>
      </c>
      <c r="D12" s="172">
        <v>2218943.7599999998</v>
      </c>
      <c r="E12" s="131">
        <f t="shared" si="1"/>
        <v>126.24510743005537</v>
      </c>
      <c r="F12" s="172">
        <f t="shared" si="2"/>
        <v>99.769555710726593</v>
      </c>
    </row>
    <row r="13" spans="1:6" x14ac:dyDescent="0.25">
      <c r="A13" s="19" t="s">
        <v>100</v>
      </c>
      <c r="B13" s="172">
        <v>94131.53</v>
      </c>
      <c r="C13" s="172">
        <v>106650</v>
      </c>
      <c r="D13" s="172">
        <v>118727.85</v>
      </c>
      <c r="E13" s="131">
        <f t="shared" si="1"/>
        <v>126.12973570067332</v>
      </c>
      <c r="F13" s="172">
        <f t="shared" si="2"/>
        <v>111.32475386779184</v>
      </c>
    </row>
    <row r="14" spans="1:6" ht="29.25" customHeight="1" x14ac:dyDescent="0.25">
      <c r="A14" s="19" t="s">
        <v>101</v>
      </c>
      <c r="B14" s="247">
        <v>1012.14</v>
      </c>
      <c r="C14" s="11"/>
      <c r="D14" s="247">
        <v>1062.2</v>
      </c>
      <c r="E14" s="131">
        <f t="shared" si="1"/>
        <v>104.94595609303062</v>
      </c>
      <c r="F14" s="12" t="e">
        <f t="shared" si="2"/>
        <v>#DIV/0!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0"/>
  <sheetViews>
    <sheetView topLeftCell="A556" zoomScaleNormal="100" workbookViewId="0">
      <selection activeCell="G293" sqref="G293"/>
    </sheetView>
  </sheetViews>
  <sheetFormatPr defaultRowHeight="15" x14ac:dyDescent="0.25"/>
  <cols>
    <col min="1" max="1" width="7.42578125" bestFit="1" customWidth="1"/>
    <col min="2" max="2" width="8.42578125" customWidth="1"/>
    <col min="3" max="3" width="8.7109375" customWidth="1"/>
    <col min="4" max="4" width="30" customWidth="1"/>
    <col min="5" max="9" width="15.42578125" customWidth="1"/>
  </cols>
  <sheetData>
    <row r="1" spans="1:9" ht="42" customHeight="1" x14ac:dyDescent="0.25">
      <c r="A1" s="267" t="s">
        <v>190</v>
      </c>
      <c r="B1" s="267"/>
      <c r="C1" s="267"/>
      <c r="D1" s="267"/>
      <c r="E1" s="267"/>
      <c r="F1" s="267"/>
      <c r="G1" s="267"/>
      <c r="H1" s="267"/>
      <c r="I1" s="267"/>
    </row>
    <row r="2" spans="1:9" ht="18" x14ac:dyDescent="0.25">
      <c r="A2" s="5"/>
      <c r="B2" s="5"/>
      <c r="C2" s="5"/>
      <c r="D2" s="5"/>
      <c r="E2" s="5"/>
      <c r="F2" s="6"/>
      <c r="G2" s="6"/>
      <c r="H2" s="6"/>
      <c r="I2" s="6"/>
    </row>
    <row r="3" spans="1:9" ht="18" customHeight="1" x14ac:dyDescent="0.25">
      <c r="A3" s="267" t="s">
        <v>25</v>
      </c>
      <c r="B3" s="268"/>
      <c r="C3" s="268"/>
      <c r="D3" s="268"/>
      <c r="E3" s="268"/>
      <c r="F3" s="268"/>
      <c r="G3" s="268"/>
      <c r="H3" s="268"/>
      <c r="I3" s="268"/>
    </row>
    <row r="4" spans="1:9" ht="18" x14ac:dyDescent="0.25">
      <c r="A4" s="5"/>
      <c r="B4" s="5"/>
      <c r="C4" s="5"/>
      <c r="D4" s="5"/>
      <c r="E4" s="5"/>
      <c r="F4" s="6"/>
      <c r="G4" s="6"/>
      <c r="H4" s="6"/>
      <c r="I4" s="6"/>
    </row>
    <row r="5" spans="1:9" x14ac:dyDescent="0.25">
      <c r="A5" s="303" t="s">
        <v>27</v>
      </c>
      <c r="B5" s="304"/>
      <c r="C5" s="305"/>
      <c r="D5" s="23" t="s">
        <v>28</v>
      </c>
      <c r="E5" s="23" t="s">
        <v>177</v>
      </c>
      <c r="F5" s="23" t="s">
        <v>168</v>
      </c>
      <c r="G5" s="23" t="s">
        <v>180</v>
      </c>
      <c r="H5" s="23" t="s">
        <v>176</v>
      </c>
      <c r="I5" s="23" t="s">
        <v>176</v>
      </c>
    </row>
    <row r="6" spans="1:9" x14ac:dyDescent="0.25">
      <c r="A6" s="306" t="s">
        <v>97</v>
      </c>
      <c r="B6" s="307"/>
      <c r="C6" s="308"/>
      <c r="D6" s="29" t="s">
        <v>30</v>
      </c>
      <c r="E6" s="10"/>
      <c r="F6" s="10"/>
      <c r="G6" s="10"/>
      <c r="H6" s="10"/>
      <c r="I6" s="10"/>
    </row>
    <row r="7" spans="1:9" x14ac:dyDescent="0.25">
      <c r="A7" s="309" t="s">
        <v>138</v>
      </c>
      <c r="B7" s="307"/>
      <c r="C7" s="308"/>
      <c r="D7" s="29" t="s">
        <v>17</v>
      </c>
      <c r="E7" s="10"/>
      <c r="F7" s="10"/>
      <c r="G7" s="10"/>
      <c r="H7" s="10"/>
      <c r="I7" s="10"/>
    </row>
    <row r="8" spans="1:9" x14ac:dyDescent="0.25">
      <c r="A8" s="294" t="s">
        <v>191</v>
      </c>
      <c r="B8" s="295"/>
      <c r="C8" s="296"/>
      <c r="D8" s="106" t="s">
        <v>17</v>
      </c>
      <c r="E8" s="10"/>
      <c r="F8" s="10"/>
      <c r="G8" s="10"/>
      <c r="H8" s="10"/>
      <c r="I8" s="10"/>
    </row>
    <row r="9" spans="1:9" x14ac:dyDescent="0.25">
      <c r="A9" s="297">
        <v>3</v>
      </c>
      <c r="B9" s="298"/>
      <c r="C9" s="299"/>
      <c r="D9" s="56" t="s">
        <v>20</v>
      </c>
      <c r="E9" s="108">
        <f t="shared" ref="E9" si="0">SUM(E10+E20)</f>
        <v>6700.6399999999994</v>
      </c>
      <c r="F9" s="108">
        <f t="shared" ref="F9:G9" si="1">SUM(F10+F20)</f>
        <v>6480</v>
      </c>
      <c r="G9" s="108">
        <f t="shared" si="1"/>
        <v>5541.99</v>
      </c>
      <c r="H9" s="108">
        <f t="shared" ref="H9:H69" si="2">G9/E9*100</f>
        <v>82.70836815587765</v>
      </c>
      <c r="I9" s="108">
        <f t="shared" ref="I9:I69" si="3">G9/F9*100</f>
        <v>85.524537037037035</v>
      </c>
    </row>
    <row r="10" spans="1:9" x14ac:dyDescent="0.25">
      <c r="A10" s="300">
        <v>31</v>
      </c>
      <c r="B10" s="301"/>
      <c r="C10" s="302"/>
      <c r="D10" s="51" t="s">
        <v>21</v>
      </c>
      <c r="E10" s="109">
        <f t="shared" ref="E10" si="4">SUM(E11+E15+E17)</f>
        <v>6433.079999999999</v>
      </c>
      <c r="F10" s="109">
        <f t="shared" ref="F10:G10" si="5">SUM(F11+F15+F17)</f>
        <v>6150</v>
      </c>
      <c r="G10" s="109">
        <f t="shared" si="5"/>
        <v>5213.38</v>
      </c>
      <c r="H10" s="109">
        <f t="shared" si="2"/>
        <v>81.040186038413964</v>
      </c>
      <c r="I10" s="109">
        <f t="shared" si="3"/>
        <v>84.770406504065051</v>
      </c>
    </row>
    <row r="11" spans="1:9" x14ac:dyDescent="0.25">
      <c r="A11" s="46">
        <v>311</v>
      </c>
      <c r="B11" s="47"/>
      <c r="C11" s="48"/>
      <c r="D11" s="49" t="s">
        <v>38</v>
      </c>
      <c r="E11" s="110">
        <f t="shared" ref="E11" si="6">SUM(E12:E14)</f>
        <v>2367.16</v>
      </c>
      <c r="F11" s="110">
        <f t="shared" ref="F11:G11" si="7">SUM(F12:F14)</f>
        <v>2700</v>
      </c>
      <c r="G11" s="110">
        <f t="shared" si="7"/>
        <v>2715.43</v>
      </c>
      <c r="H11" s="110">
        <f t="shared" si="2"/>
        <v>114.71256695787358</v>
      </c>
      <c r="I11" s="110">
        <f t="shared" si="3"/>
        <v>100.57148148148147</v>
      </c>
    </row>
    <row r="12" spans="1:9" x14ac:dyDescent="0.25">
      <c r="A12" s="43">
        <v>3111</v>
      </c>
      <c r="B12" s="44"/>
      <c r="C12" s="45"/>
      <c r="D12" s="42" t="s">
        <v>50</v>
      </c>
      <c r="E12" s="107">
        <v>2367.16</v>
      </c>
      <c r="F12" s="107">
        <v>2700</v>
      </c>
      <c r="G12" s="107">
        <v>2715.43</v>
      </c>
      <c r="H12" s="107">
        <f t="shared" si="2"/>
        <v>114.71256695787358</v>
      </c>
      <c r="I12" s="107">
        <f t="shared" si="3"/>
        <v>100.57148148148147</v>
      </c>
    </row>
    <row r="13" spans="1:9" x14ac:dyDescent="0.25">
      <c r="A13" s="43">
        <v>3113</v>
      </c>
      <c r="B13" s="44"/>
      <c r="C13" s="45"/>
      <c r="D13" s="42" t="s">
        <v>51</v>
      </c>
      <c r="E13" s="107"/>
      <c r="F13" s="107"/>
      <c r="G13" s="107"/>
      <c r="H13" s="107" t="e">
        <f t="shared" si="2"/>
        <v>#DIV/0!</v>
      </c>
      <c r="I13" s="107" t="e">
        <f t="shared" si="3"/>
        <v>#DIV/0!</v>
      </c>
    </row>
    <row r="14" spans="1:9" x14ac:dyDescent="0.25">
      <c r="A14" s="43">
        <v>3114</v>
      </c>
      <c r="B14" s="44"/>
      <c r="C14" s="45"/>
      <c r="D14" s="42" t="s">
        <v>52</v>
      </c>
      <c r="E14" s="107"/>
      <c r="F14" s="107"/>
      <c r="G14" s="107"/>
      <c r="H14" s="107" t="e">
        <f t="shared" si="2"/>
        <v>#DIV/0!</v>
      </c>
      <c r="I14" s="107" t="e">
        <f t="shared" si="3"/>
        <v>#DIV/0!</v>
      </c>
    </row>
    <row r="15" spans="1:9" x14ac:dyDescent="0.25">
      <c r="A15" s="46">
        <v>312</v>
      </c>
      <c r="B15" s="47"/>
      <c r="C15" s="48"/>
      <c r="D15" s="49" t="s">
        <v>53</v>
      </c>
      <c r="E15" s="110">
        <f t="shared" ref="E15:G15" si="8">SUM(E16)</f>
        <v>3594.48</v>
      </c>
      <c r="F15" s="110">
        <f t="shared" si="8"/>
        <v>3000</v>
      </c>
      <c r="G15" s="110">
        <f t="shared" si="8"/>
        <v>2050</v>
      </c>
      <c r="H15" s="110">
        <f t="shared" si="2"/>
        <v>57.031893347577402</v>
      </c>
      <c r="I15" s="110">
        <f t="shared" si="3"/>
        <v>68.333333333333329</v>
      </c>
    </row>
    <row r="16" spans="1:9" x14ac:dyDescent="0.25">
      <c r="A16" s="43">
        <v>3121</v>
      </c>
      <c r="B16" s="44"/>
      <c r="C16" s="45"/>
      <c r="D16" s="42" t="s">
        <v>54</v>
      </c>
      <c r="E16" s="107">
        <v>3594.48</v>
      </c>
      <c r="F16" s="107">
        <v>3000</v>
      </c>
      <c r="G16" s="107">
        <v>2050</v>
      </c>
      <c r="H16" s="107">
        <f t="shared" si="2"/>
        <v>57.031893347577402</v>
      </c>
      <c r="I16" s="107">
        <f t="shared" si="3"/>
        <v>68.333333333333329</v>
      </c>
    </row>
    <row r="17" spans="1:9" x14ac:dyDescent="0.25">
      <c r="A17" s="46">
        <v>313</v>
      </c>
      <c r="B17" s="47"/>
      <c r="C17" s="48"/>
      <c r="D17" s="49" t="s">
        <v>39</v>
      </c>
      <c r="E17" s="110">
        <f t="shared" ref="E17" si="9">SUM(E18:E19)</f>
        <v>471.44</v>
      </c>
      <c r="F17" s="110">
        <f t="shared" ref="F17:G17" si="10">SUM(F18:F19)</f>
        <v>450</v>
      </c>
      <c r="G17" s="110">
        <f t="shared" si="10"/>
        <v>447.95</v>
      </c>
      <c r="H17" s="110">
        <f t="shared" si="2"/>
        <v>95.017393517732913</v>
      </c>
      <c r="I17" s="110">
        <f t="shared" si="3"/>
        <v>99.544444444444451</v>
      </c>
    </row>
    <row r="18" spans="1:9" x14ac:dyDescent="0.25">
      <c r="A18" s="43">
        <v>3131</v>
      </c>
      <c r="B18" s="44"/>
      <c r="C18" s="45"/>
      <c r="D18" s="42" t="s">
        <v>55</v>
      </c>
      <c r="E18" s="107"/>
      <c r="F18" s="107"/>
      <c r="G18" s="107"/>
      <c r="H18" s="107" t="e">
        <f t="shared" si="2"/>
        <v>#DIV/0!</v>
      </c>
      <c r="I18" s="107" t="e">
        <f t="shared" si="3"/>
        <v>#DIV/0!</v>
      </c>
    </row>
    <row r="19" spans="1:9" ht="25.5" x14ac:dyDescent="0.25">
      <c r="A19" s="43">
        <v>3132</v>
      </c>
      <c r="B19" s="44"/>
      <c r="C19" s="45"/>
      <c r="D19" s="42" t="s">
        <v>56</v>
      </c>
      <c r="E19" s="107">
        <v>471.44</v>
      </c>
      <c r="F19" s="107">
        <v>450</v>
      </c>
      <c r="G19" s="107">
        <v>447.95</v>
      </c>
      <c r="H19" s="107">
        <f t="shared" si="2"/>
        <v>95.017393517732913</v>
      </c>
      <c r="I19" s="107">
        <f t="shared" si="3"/>
        <v>99.544444444444451</v>
      </c>
    </row>
    <row r="20" spans="1:9" x14ac:dyDescent="0.25">
      <c r="A20" s="300">
        <v>32</v>
      </c>
      <c r="B20" s="301"/>
      <c r="C20" s="302"/>
      <c r="D20" s="51" t="s">
        <v>29</v>
      </c>
      <c r="E20" s="122">
        <f t="shared" ref="E20:G20" si="11">SUM(E21)</f>
        <v>267.56</v>
      </c>
      <c r="F20" s="52">
        <f t="shared" si="11"/>
        <v>330</v>
      </c>
      <c r="G20" s="190">
        <f t="shared" si="11"/>
        <v>328.61</v>
      </c>
      <c r="H20" s="190">
        <f t="shared" si="2"/>
        <v>122.81731200478399</v>
      </c>
      <c r="I20" s="208">
        <f t="shared" si="3"/>
        <v>99.578787878787878</v>
      </c>
    </row>
    <row r="21" spans="1:9" x14ac:dyDescent="0.25">
      <c r="A21" s="46">
        <v>321</v>
      </c>
      <c r="B21" s="47"/>
      <c r="C21" s="48"/>
      <c r="D21" s="49" t="s">
        <v>40</v>
      </c>
      <c r="E21" s="123">
        <f t="shared" ref="E21:G21" si="12">SUM(E22:E25)</f>
        <v>267.56</v>
      </c>
      <c r="F21" s="50">
        <f t="shared" si="12"/>
        <v>330</v>
      </c>
      <c r="G21" s="212">
        <f t="shared" si="12"/>
        <v>328.61</v>
      </c>
      <c r="H21" s="212">
        <f t="shared" si="2"/>
        <v>122.81731200478399</v>
      </c>
      <c r="I21" s="207">
        <f t="shared" si="3"/>
        <v>99.578787878787878</v>
      </c>
    </row>
    <row r="22" spans="1:9" x14ac:dyDescent="0.25">
      <c r="A22" s="43">
        <v>3211</v>
      </c>
      <c r="B22" s="44"/>
      <c r="C22" s="45"/>
      <c r="D22" s="42" t="s">
        <v>57</v>
      </c>
      <c r="E22" s="258">
        <v>59.74</v>
      </c>
      <c r="F22" s="10"/>
      <c r="G22" s="10"/>
      <c r="H22" s="10">
        <f t="shared" si="2"/>
        <v>0</v>
      </c>
      <c r="I22" s="10" t="e">
        <f t="shared" si="3"/>
        <v>#DIV/0!</v>
      </c>
    </row>
    <row r="23" spans="1:9" ht="25.5" x14ac:dyDescent="0.25">
      <c r="A23" s="43">
        <v>3212</v>
      </c>
      <c r="B23" s="44"/>
      <c r="C23" s="45"/>
      <c r="D23" s="42" t="s">
        <v>127</v>
      </c>
      <c r="E23" s="107">
        <v>207.82</v>
      </c>
      <c r="F23" s="10">
        <v>330</v>
      </c>
      <c r="G23" s="206">
        <v>328.61</v>
      </c>
      <c r="H23" s="206">
        <f t="shared" si="2"/>
        <v>158.12241362717739</v>
      </c>
      <c r="I23" s="183">
        <f t="shared" si="3"/>
        <v>99.578787878787878</v>
      </c>
    </row>
    <row r="24" spans="1:9" x14ac:dyDescent="0.25">
      <c r="A24" s="43">
        <v>3213</v>
      </c>
      <c r="B24" s="44"/>
      <c r="C24" s="45"/>
      <c r="D24" s="42" t="s">
        <v>59</v>
      </c>
      <c r="E24" s="10"/>
      <c r="F24" s="10"/>
      <c r="G24" s="10"/>
      <c r="H24" s="10" t="e">
        <f t="shared" si="2"/>
        <v>#DIV/0!</v>
      </c>
      <c r="I24" s="10" t="e">
        <f t="shared" si="3"/>
        <v>#DIV/0!</v>
      </c>
    </row>
    <row r="25" spans="1:9" ht="25.5" x14ac:dyDescent="0.25">
      <c r="A25" s="43">
        <v>3214</v>
      </c>
      <c r="B25" s="44"/>
      <c r="C25" s="45"/>
      <c r="D25" s="42" t="s">
        <v>60</v>
      </c>
      <c r="E25" s="10"/>
      <c r="F25" s="10"/>
      <c r="G25" s="10"/>
      <c r="H25" s="10" t="e">
        <f t="shared" si="2"/>
        <v>#DIV/0!</v>
      </c>
      <c r="I25" s="10" t="e">
        <f t="shared" si="3"/>
        <v>#DIV/0!</v>
      </c>
    </row>
    <row r="26" spans="1:9" x14ac:dyDescent="0.25">
      <c r="A26" s="43"/>
      <c r="B26" s="44"/>
      <c r="C26" s="45"/>
      <c r="D26" s="57" t="s">
        <v>96</v>
      </c>
      <c r="E26" s="125">
        <f t="shared" ref="E26" si="13">SUM(E9)</f>
        <v>6700.6399999999994</v>
      </c>
      <c r="F26" s="125">
        <f t="shared" ref="F26:G26" si="14">SUM(F9)</f>
        <v>6480</v>
      </c>
      <c r="G26" s="209">
        <f t="shared" si="14"/>
        <v>5541.99</v>
      </c>
      <c r="H26" s="209">
        <f t="shared" si="2"/>
        <v>82.70836815587765</v>
      </c>
      <c r="I26" s="211">
        <f t="shared" si="3"/>
        <v>85.524537037037035</v>
      </c>
    </row>
    <row r="27" spans="1:9" x14ac:dyDescent="0.25">
      <c r="A27" s="59"/>
      <c r="B27" s="60"/>
      <c r="C27" s="61"/>
      <c r="D27" s="58"/>
      <c r="E27" s="10"/>
      <c r="F27" s="10"/>
      <c r="G27" s="10"/>
      <c r="H27" s="10"/>
      <c r="I27" s="10"/>
    </row>
    <row r="28" spans="1:9" x14ac:dyDescent="0.25">
      <c r="A28" s="303" t="s">
        <v>27</v>
      </c>
      <c r="B28" s="304"/>
      <c r="C28" s="305"/>
      <c r="D28" s="23" t="s">
        <v>28</v>
      </c>
      <c r="E28" s="23" t="s">
        <v>177</v>
      </c>
      <c r="F28" s="23" t="s">
        <v>168</v>
      </c>
      <c r="G28" s="23" t="s">
        <v>178</v>
      </c>
      <c r="H28" s="23" t="e">
        <f t="shared" si="2"/>
        <v>#VALUE!</v>
      </c>
      <c r="I28" s="23" t="e">
        <f t="shared" si="3"/>
        <v>#VALUE!</v>
      </c>
    </row>
    <row r="29" spans="1:9" ht="15" customHeight="1" x14ac:dyDescent="0.25">
      <c r="A29" s="306" t="s">
        <v>97</v>
      </c>
      <c r="B29" s="307"/>
      <c r="C29" s="308"/>
      <c r="D29" s="115" t="s">
        <v>30</v>
      </c>
      <c r="E29" s="10"/>
      <c r="F29" s="10"/>
      <c r="G29" s="10"/>
      <c r="H29" s="10" t="e">
        <f t="shared" si="2"/>
        <v>#DIV/0!</v>
      </c>
      <c r="I29" s="10" t="e">
        <f t="shared" si="3"/>
        <v>#DIV/0!</v>
      </c>
    </row>
    <row r="30" spans="1:9" ht="14.25" customHeight="1" x14ac:dyDescent="0.25">
      <c r="A30" s="306" t="s">
        <v>128</v>
      </c>
      <c r="B30" s="307"/>
      <c r="C30" s="308"/>
      <c r="D30" s="115" t="s">
        <v>135</v>
      </c>
      <c r="E30" s="10"/>
      <c r="F30" s="10"/>
      <c r="G30" s="10"/>
      <c r="H30" s="10" t="e">
        <f t="shared" si="2"/>
        <v>#DIV/0!</v>
      </c>
      <c r="I30" s="10" t="e">
        <f t="shared" si="3"/>
        <v>#DIV/0!</v>
      </c>
    </row>
    <row r="31" spans="1:9" ht="15" customHeight="1" x14ac:dyDescent="0.25">
      <c r="A31" s="294">
        <v>31</v>
      </c>
      <c r="B31" s="295"/>
      <c r="C31" s="296"/>
      <c r="D31" s="116" t="s">
        <v>129</v>
      </c>
      <c r="E31" s="10"/>
      <c r="F31" s="10"/>
      <c r="G31" s="10"/>
      <c r="H31" s="10" t="e">
        <f t="shared" si="2"/>
        <v>#DIV/0!</v>
      </c>
      <c r="I31" s="10" t="e">
        <f t="shared" si="3"/>
        <v>#DIV/0!</v>
      </c>
    </row>
    <row r="32" spans="1:9" x14ac:dyDescent="0.25">
      <c r="A32" s="297">
        <v>3</v>
      </c>
      <c r="B32" s="298"/>
      <c r="C32" s="299"/>
      <c r="D32" s="56" t="s">
        <v>20</v>
      </c>
      <c r="E32" s="121">
        <f t="shared" ref="E32:G32" si="15">SUM(E33)</f>
        <v>2591.0299999999997</v>
      </c>
      <c r="F32" s="121">
        <f t="shared" si="15"/>
        <v>1138</v>
      </c>
      <c r="G32" s="121">
        <f t="shared" si="15"/>
        <v>1126.25</v>
      </c>
      <c r="H32" s="121">
        <f t="shared" si="2"/>
        <v>43.467269773024633</v>
      </c>
      <c r="I32" s="121">
        <f t="shared" si="3"/>
        <v>98.96748681898066</v>
      </c>
    </row>
    <row r="33" spans="1:9" x14ac:dyDescent="0.25">
      <c r="A33" s="300">
        <v>32</v>
      </c>
      <c r="B33" s="301"/>
      <c r="C33" s="302"/>
      <c r="D33" s="51" t="s">
        <v>29</v>
      </c>
      <c r="E33" s="122">
        <f t="shared" ref="E33" si="16">SUM(E34+E39+E47)</f>
        <v>2591.0299999999997</v>
      </c>
      <c r="F33" s="122">
        <f t="shared" ref="F33:G33" si="17">SUM(F34+F39+F47)</f>
        <v>1138</v>
      </c>
      <c r="G33" s="122">
        <f t="shared" si="17"/>
        <v>1126.25</v>
      </c>
      <c r="H33" s="122">
        <f t="shared" si="2"/>
        <v>43.467269773024633</v>
      </c>
      <c r="I33" s="122">
        <f t="shared" si="3"/>
        <v>98.96748681898066</v>
      </c>
    </row>
    <row r="34" spans="1:9" x14ac:dyDescent="0.25">
      <c r="A34" s="46">
        <v>321</v>
      </c>
      <c r="B34" s="47"/>
      <c r="C34" s="48"/>
      <c r="D34" s="49" t="s">
        <v>40</v>
      </c>
      <c r="E34" s="123">
        <f t="shared" ref="E34" si="18">SUM(E35:E38)</f>
        <v>0</v>
      </c>
      <c r="F34" s="123">
        <f t="shared" ref="F34" si="19">SUM(F35:F38)</f>
        <v>0</v>
      </c>
      <c r="G34" s="123"/>
      <c r="H34" s="123" t="e">
        <f t="shared" si="2"/>
        <v>#DIV/0!</v>
      </c>
      <c r="I34" s="123" t="e">
        <f t="shared" si="3"/>
        <v>#DIV/0!</v>
      </c>
    </row>
    <row r="35" spans="1:9" x14ac:dyDescent="0.25">
      <c r="A35" s="43">
        <v>3211</v>
      </c>
      <c r="B35" s="44"/>
      <c r="C35" s="45"/>
      <c r="D35" s="42" t="s">
        <v>57</v>
      </c>
      <c r="E35" s="124"/>
      <c r="F35" s="124"/>
      <c r="G35" s="124"/>
      <c r="H35" s="124" t="e">
        <f t="shared" si="2"/>
        <v>#DIV/0!</v>
      </c>
      <c r="I35" s="124" t="e">
        <f t="shared" si="3"/>
        <v>#DIV/0!</v>
      </c>
    </row>
    <row r="36" spans="1:9" ht="25.5" x14ac:dyDescent="0.25">
      <c r="A36" s="43">
        <v>3212</v>
      </c>
      <c r="B36" s="44"/>
      <c r="C36" s="45"/>
      <c r="D36" s="42" t="s">
        <v>127</v>
      </c>
      <c r="E36" s="124"/>
      <c r="F36" s="124"/>
      <c r="G36" s="124"/>
      <c r="H36" s="124" t="e">
        <f t="shared" si="2"/>
        <v>#DIV/0!</v>
      </c>
      <c r="I36" s="124" t="e">
        <f t="shared" si="3"/>
        <v>#DIV/0!</v>
      </c>
    </row>
    <row r="37" spans="1:9" x14ac:dyDescent="0.25">
      <c r="A37" s="43">
        <v>3213</v>
      </c>
      <c r="B37" s="44"/>
      <c r="C37" s="45"/>
      <c r="D37" s="42" t="s">
        <v>59</v>
      </c>
      <c r="E37" s="124"/>
      <c r="F37" s="124"/>
      <c r="G37" s="124"/>
      <c r="H37" s="124" t="e">
        <f t="shared" si="2"/>
        <v>#DIV/0!</v>
      </c>
      <c r="I37" s="124" t="e">
        <f t="shared" si="3"/>
        <v>#DIV/0!</v>
      </c>
    </row>
    <row r="38" spans="1:9" ht="25.5" x14ac:dyDescent="0.25">
      <c r="A38" s="43">
        <v>3214</v>
      </c>
      <c r="B38" s="44"/>
      <c r="C38" s="45"/>
      <c r="D38" s="42" t="s">
        <v>60</v>
      </c>
      <c r="E38" s="124"/>
      <c r="F38" s="124"/>
      <c r="G38" s="124"/>
      <c r="H38" s="124" t="e">
        <f t="shared" si="2"/>
        <v>#DIV/0!</v>
      </c>
      <c r="I38" s="124" t="e">
        <f t="shared" si="3"/>
        <v>#DIV/0!</v>
      </c>
    </row>
    <row r="39" spans="1:9" x14ac:dyDescent="0.25">
      <c r="A39" s="46">
        <v>322</v>
      </c>
      <c r="B39" s="47"/>
      <c r="C39" s="48"/>
      <c r="D39" s="49" t="s">
        <v>41</v>
      </c>
      <c r="E39" s="123">
        <f t="shared" ref="E39" si="20">SUM(E40:E46)</f>
        <v>1718.45</v>
      </c>
      <c r="F39" s="123">
        <f t="shared" ref="F39:G39" si="21">SUM(F40:F46)</f>
        <v>980</v>
      </c>
      <c r="G39" s="123">
        <f t="shared" si="21"/>
        <v>969.04</v>
      </c>
      <c r="H39" s="123">
        <f t="shared" si="2"/>
        <v>56.390351770490845</v>
      </c>
      <c r="I39" s="123">
        <f t="shared" si="3"/>
        <v>98.881632653061217</v>
      </c>
    </row>
    <row r="40" spans="1:9" ht="25.5" x14ac:dyDescent="0.25">
      <c r="A40" s="43">
        <v>3221</v>
      </c>
      <c r="B40" s="44"/>
      <c r="C40" s="45"/>
      <c r="D40" s="42" t="s">
        <v>61</v>
      </c>
      <c r="E40" s="124">
        <v>1380.96</v>
      </c>
      <c r="F40" s="124">
        <v>330</v>
      </c>
      <c r="G40" s="124">
        <v>322.29000000000002</v>
      </c>
      <c r="H40" s="124">
        <f t="shared" si="2"/>
        <v>23.338112617309697</v>
      </c>
      <c r="I40" s="124">
        <f t="shared" si="3"/>
        <v>97.663636363636371</v>
      </c>
    </row>
    <row r="41" spans="1:9" x14ac:dyDescent="0.25">
      <c r="A41" s="43">
        <v>3222</v>
      </c>
      <c r="B41" s="44"/>
      <c r="C41" s="45"/>
      <c r="D41" s="42" t="s">
        <v>62</v>
      </c>
      <c r="E41" s="124">
        <v>337.49</v>
      </c>
      <c r="F41" s="124">
        <v>650</v>
      </c>
      <c r="G41" s="124">
        <v>646.75</v>
      </c>
      <c r="H41" s="124">
        <f t="shared" si="2"/>
        <v>191.63530771282112</v>
      </c>
      <c r="I41" s="124">
        <f t="shared" si="3"/>
        <v>99.5</v>
      </c>
    </row>
    <row r="42" spans="1:9" x14ac:dyDescent="0.25">
      <c r="A42" s="43">
        <v>3223</v>
      </c>
      <c r="B42" s="44"/>
      <c r="C42" s="45"/>
      <c r="D42" s="42" t="s">
        <v>63</v>
      </c>
      <c r="E42" s="124"/>
      <c r="F42" s="124"/>
      <c r="G42" s="124"/>
      <c r="H42" s="124" t="e">
        <f t="shared" si="2"/>
        <v>#DIV/0!</v>
      </c>
      <c r="I42" s="124" t="e">
        <f t="shared" si="3"/>
        <v>#DIV/0!</v>
      </c>
    </row>
    <row r="43" spans="1:9" ht="25.5" x14ac:dyDescent="0.25">
      <c r="A43" s="43">
        <v>3224</v>
      </c>
      <c r="B43" s="44"/>
      <c r="C43" s="45"/>
      <c r="D43" s="42" t="s">
        <v>64</v>
      </c>
      <c r="E43" s="124"/>
      <c r="F43" s="124"/>
      <c r="G43" s="124"/>
      <c r="H43" s="124" t="e">
        <f t="shared" si="2"/>
        <v>#DIV/0!</v>
      </c>
      <c r="I43" s="124" t="e">
        <f t="shared" si="3"/>
        <v>#DIV/0!</v>
      </c>
    </row>
    <row r="44" spans="1:9" x14ac:dyDescent="0.25">
      <c r="A44" s="43">
        <v>3225</v>
      </c>
      <c r="B44" s="44"/>
      <c r="C44" s="45"/>
      <c r="D44" s="42" t="s">
        <v>65</v>
      </c>
      <c r="E44" s="124"/>
      <c r="F44" s="124"/>
      <c r="G44" s="124"/>
      <c r="H44" s="124" t="e">
        <f t="shared" si="2"/>
        <v>#DIV/0!</v>
      </c>
      <c r="I44" s="124" t="e">
        <f t="shared" si="3"/>
        <v>#DIV/0!</v>
      </c>
    </row>
    <row r="45" spans="1:9" ht="25.5" x14ac:dyDescent="0.25">
      <c r="A45" s="43">
        <v>3226</v>
      </c>
      <c r="B45" s="44"/>
      <c r="C45" s="45"/>
      <c r="D45" s="42" t="s">
        <v>66</v>
      </c>
      <c r="E45" s="124"/>
      <c r="F45" s="124"/>
      <c r="G45" s="124"/>
      <c r="H45" s="124" t="e">
        <f t="shared" si="2"/>
        <v>#DIV/0!</v>
      </c>
      <c r="I45" s="124" t="e">
        <f t="shared" si="3"/>
        <v>#DIV/0!</v>
      </c>
    </row>
    <row r="46" spans="1:9" ht="25.5" x14ac:dyDescent="0.25">
      <c r="A46" s="43">
        <v>3227</v>
      </c>
      <c r="B46" s="44"/>
      <c r="C46" s="45"/>
      <c r="D46" s="42" t="s">
        <v>67</v>
      </c>
      <c r="E46" s="124"/>
      <c r="F46" s="124"/>
      <c r="G46" s="124"/>
      <c r="H46" s="124" t="e">
        <f t="shared" si="2"/>
        <v>#DIV/0!</v>
      </c>
      <c r="I46" s="124" t="e">
        <f t="shared" si="3"/>
        <v>#DIV/0!</v>
      </c>
    </row>
    <row r="47" spans="1:9" x14ac:dyDescent="0.25">
      <c r="A47" s="46">
        <v>323</v>
      </c>
      <c r="B47" s="47"/>
      <c r="C47" s="48"/>
      <c r="D47" s="49" t="s">
        <v>42</v>
      </c>
      <c r="E47" s="123">
        <f t="shared" ref="E47" si="22">SUM(E48:E56)</f>
        <v>872.57999999999993</v>
      </c>
      <c r="F47" s="123">
        <f t="shared" ref="F47:G47" si="23">SUM(F48:F56)</f>
        <v>158</v>
      </c>
      <c r="G47" s="123">
        <f t="shared" si="23"/>
        <v>157.21</v>
      </c>
      <c r="H47" s="123">
        <f t="shared" si="2"/>
        <v>18.016686149121</v>
      </c>
      <c r="I47" s="123">
        <f t="shared" si="3"/>
        <v>99.5</v>
      </c>
    </row>
    <row r="48" spans="1:9" x14ac:dyDescent="0.25">
      <c r="A48" s="43">
        <v>3231</v>
      </c>
      <c r="B48" s="44"/>
      <c r="C48" s="45"/>
      <c r="D48" s="42" t="s">
        <v>68</v>
      </c>
      <c r="E48" s="124"/>
      <c r="F48" s="124"/>
      <c r="G48" s="124"/>
      <c r="H48" s="124" t="e">
        <f t="shared" si="2"/>
        <v>#DIV/0!</v>
      </c>
      <c r="I48" s="124" t="e">
        <f t="shared" si="3"/>
        <v>#DIV/0!</v>
      </c>
    </row>
    <row r="49" spans="1:9" ht="25.5" x14ac:dyDescent="0.25">
      <c r="A49" s="43">
        <v>3232</v>
      </c>
      <c r="B49" s="44"/>
      <c r="C49" s="45"/>
      <c r="D49" s="42" t="s">
        <v>69</v>
      </c>
      <c r="E49" s="124">
        <v>133.78</v>
      </c>
      <c r="F49" s="124"/>
      <c r="G49" s="124"/>
      <c r="H49" s="124">
        <f t="shared" si="2"/>
        <v>0</v>
      </c>
      <c r="I49" s="124" t="e">
        <f t="shared" si="3"/>
        <v>#DIV/0!</v>
      </c>
    </row>
    <row r="50" spans="1:9" x14ac:dyDescent="0.25">
      <c r="A50" s="43">
        <v>3233</v>
      </c>
      <c r="B50" s="44"/>
      <c r="C50" s="45"/>
      <c r="D50" s="42" t="s">
        <v>70</v>
      </c>
      <c r="E50" s="124"/>
      <c r="F50" s="124"/>
      <c r="G50" s="124"/>
      <c r="H50" s="124" t="e">
        <f t="shared" si="2"/>
        <v>#DIV/0!</v>
      </c>
      <c r="I50" s="124" t="e">
        <f t="shared" si="3"/>
        <v>#DIV/0!</v>
      </c>
    </row>
    <row r="51" spans="1:9" x14ac:dyDescent="0.25">
      <c r="A51" s="43">
        <v>3234</v>
      </c>
      <c r="B51" s="44"/>
      <c r="C51" s="45"/>
      <c r="D51" s="42" t="s">
        <v>71</v>
      </c>
      <c r="E51" s="124"/>
      <c r="F51" s="124"/>
      <c r="G51" s="124"/>
      <c r="H51" s="124" t="e">
        <f t="shared" si="2"/>
        <v>#DIV/0!</v>
      </c>
      <c r="I51" s="124" t="e">
        <f t="shared" si="3"/>
        <v>#DIV/0!</v>
      </c>
    </row>
    <row r="52" spans="1:9" x14ac:dyDescent="0.25">
      <c r="A52" s="43">
        <v>3235</v>
      </c>
      <c r="B52" s="44"/>
      <c r="C52" s="45"/>
      <c r="D52" s="42" t="s">
        <v>72</v>
      </c>
      <c r="E52" s="124"/>
      <c r="F52" s="124"/>
      <c r="G52" s="124"/>
      <c r="H52" s="124" t="e">
        <f t="shared" si="2"/>
        <v>#DIV/0!</v>
      </c>
      <c r="I52" s="124" t="e">
        <f t="shared" si="3"/>
        <v>#DIV/0!</v>
      </c>
    </row>
    <row r="53" spans="1:9" x14ac:dyDescent="0.25">
      <c r="A53" s="43">
        <v>3236</v>
      </c>
      <c r="B53" s="44"/>
      <c r="C53" s="45"/>
      <c r="D53" s="42" t="s">
        <v>73</v>
      </c>
      <c r="E53" s="124">
        <v>570.76</v>
      </c>
      <c r="F53" s="124"/>
      <c r="G53" s="124"/>
      <c r="H53" s="124">
        <f t="shared" si="2"/>
        <v>0</v>
      </c>
      <c r="I53" s="124" t="e">
        <f t="shared" si="3"/>
        <v>#DIV/0!</v>
      </c>
    </row>
    <row r="54" spans="1:9" x14ac:dyDescent="0.25">
      <c r="A54" s="43">
        <v>3237</v>
      </c>
      <c r="B54" s="44"/>
      <c r="C54" s="45"/>
      <c r="D54" s="42" t="s">
        <v>74</v>
      </c>
      <c r="E54" s="124"/>
      <c r="F54" s="124"/>
      <c r="G54" s="124"/>
      <c r="H54" s="124" t="e">
        <f t="shared" si="2"/>
        <v>#DIV/0!</v>
      </c>
      <c r="I54" s="124" t="e">
        <f t="shared" si="3"/>
        <v>#DIV/0!</v>
      </c>
    </row>
    <row r="55" spans="1:9" x14ac:dyDescent="0.25">
      <c r="A55" s="43">
        <v>3238</v>
      </c>
      <c r="B55" s="44"/>
      <c r="C55" s="45"/>
      <c r="D55" s="42" t="s">
        <v>75</v>
      </c>
      <c r="E55" s="124"/>
      <c r="F55" s="124"/>
      <c r="G55" s="124"/>
      <c r="H55" s="124" t="e">
        <f t="shared" si="2"/>
        <v>#DIV/0!</v>
      </c>
      <c r="I55" s="124" t="e">
        <f t="shared" si="3"/>
        <v>#DIV/0!</v>
      </c>
    </row>
    <row r="56" spans="1:9" x14ac:dyDescent="0.25">
      <c r="A56" s="43">
        <v>3239</v>
      </c>
      <c r="B56" s="44"/>
      <c r="C56" s="45"/>
      <c r="D56" s="42" t="s">
        <v>76</v>
      </c>
      <c r="E56" s="124">
        <v>168.04</v>
      </c>
      <c r="F56" s="124">
        <v>158</v>
      </c>
      <c r="G56" s="124">
        <v>157.21</v>
      </c>
      <c r="H56" s="124">
        <f t="shared" si="2"/>
        <v>93.555105927160213</v>
      </c>
      <c r="I56" s="124">
        <f t="shared" si="3"/>
        <v>99.5</v>
      </c>
    </row>
    <row r="57" spans="1:9" x14ac:dyDescent="0.25">
      <c r="A57" s="43"/>
      <c r="B57" s="44"/>
      <c r="C57" s="45"/>
      <c r="D57" s="42"/>
      <c r="E57" s="124"/>
      <c r="F57" s="124"/>
      <c r="G57" s="124"/>
      <c r="H57" s="124" t="e">
        <f t="shared" si="2"/>
        <v>#DIV/0!</v>
      </c>
      <c r="I57" s="124" t="e">
        <f t="shared" si="3"/>
        <v>#DIV/0!</v>
      </c>
    </row>
    <row r="58" spans="1:9" x14ac:dyDescent="0.25">
      <c r="A58" s="43"/>
      <c r="B58" s="44"/>
      <c r="C58" s="45"/>
      <c r="D58" s="57" t="s">
        <v>96</v>
      </c>
      <c r="E58" s="125">
        <f t="shared" ref="E58" si="24">E32</f>
        <v>2591.0299999999997</v>
      </c>
      <c r="F58" s="125">
        <f t="shared" ref="F58:G58" si="25">F32</f>
        <v>1138</v>
      </c>
      <c r="G58" s="125">
        <f t="shared" si="25"/>
        <v>1126.25</v>
      </c>
      <c r="H58" s="125">
        <f t="shared" si="2"/>
        <v>43.467269773024633</v>
      </c>
      <c r="I58" s="125">
        <f t="shared" si="3"/>
        <v>98.96748681898066</v>
      </c>
    </row>
    <row r="59" spans="1:9" x14ac:dyDescent="0.25">
      <c r="A59" s="59"/>
      <c r="B59" s="60"/>
      <c r="C59" s="61"/>
      <c r="D59" s="58"/>
      <c r="E59" s="10"/>
      <c r="F59" s="10"/>
      <c r="G59" s="10"/>
      <c r="H59" s="10"/>
      <c r="I59" s="10"/>
    </row>
    <row r="60" spans="1:9" x14ac:dyDescent="0.25">
      <c r="A60" s="303" t="s">
        <v>27</v>
      </c>
      <c r="B60" s="304"/>
      <c r="C60" s="305"/>
      <c r="D60" s="23" t="s">
        <v>28</v>
      </c>
      <c r="E60" s="23" t="s">
        <v>177</v>
      </c>
      <c r="F60" s="23" t="s">
        <v>169</v>
      </c>
      <c r="G60" s="23" t="s">
        <v>178</v>
      </c>
      <c r="H60" s="23" t="e">
        <f t="shared" si="2"/>
        <v>#VALUE!</v>
      </c>
      <c r="I60" s="23" t="e">
        <f t="shared" si="3"/>
        <v>#VALUE!</v>
      </c>
    </row>
    <row r="61" spans="1:9" ht="15" customHeight="1" x14ac:dyDescent="0.25">
      <c r="A61" s="306" t="s">
        <v>97</v>
      </c>
      <c r="B61" s="307"/>
      <c r="C61" s="308"/>
      <c r="D61" s="115" t="s">
        <v>30</v>
      </c>
      <c r="E61" s="10"/>
      <c r="F61" s="10"/>
      <c r="G61" s="10"/>
      <c r="H61" s="10" t="e">
        <f t="shared" si="2"/>
        <v>#DIV/0!</v>
      </c>
      <c r="I61" s="10" t="e">
        <f t="shared" si="3"/>
        <v>#DIV/0!</v>
      </c>
    </row>
    <row r="62" spans="1:9" ht="25.5" customHeight="1" x14ac:dyDescent="0.25">
      <c r="A62" s="306" t="s">
        <v>128</v>
      </c>
      <c r="B62" s="307"/>
      <c r="C62" s="308"/>
      <c r="D62" s="115" t="s">
        <v>135</v>
      </c>
      <c r="E62" s="10"/>
      <c r="F62" s="10"/>
      <c r="G62" s="10"/>
      <c r="H62" s="10" t="e">
        <f t="shared" si="2"/>
        <v>#DIV/0!</v>
      </c>
      <c r="I62" s="10" t="e">
        <f t="shared" si="3"/>
        <v>#DIV/0!</v>
      </c>
    </row>
    <row r="63" spans="1:9" ht="15" customHeight="1" x14ac:dyDescent="0.25">
      <c r="A63" s="294" t="s">
        <v>139</v>
      </c>
      <c r="B63" s="295"/>
      <c r="C63" s="296"/>
      <c r="D63" s="116" t="s">
        <v>35</v>
      </c>
      <c r="E63" s="10"/>
      <c r="F63" s="10"/>
      <c r="G63" s="10"/>
      <c r="H63" s="10" t="e">
        <f t="shared" si="2"/>
        <v>#DIV/0!</v>
      </c>
      <c r="I63" s="10" t="e">
        <f t="shared" si="3"/>
        <v>#DIV/0!</v>
      </c>
    </row>
    <row r="64" spans="1:9" ht="15" customHeight="1" x14ac:dyDescent="0.25">
      <c r="A64" s="297">
        <v>3</v>
      </c>
      <c r="B64" s="298"/>
      <c r="C64" s="299"/>
      <c r="D64" s="62" t="s">
        <v>20</v>
      </c>
      <c r="E64" s="121">
        <f t="shared" ref="E64" si="26">SUM(E65+E75+E109+E113)</f>
        <v>4907.9799999999996</v>
      </c>
      <c r="F64" s="121">
        <f t="shared" ref="F64:G64" si="27">SUM(F65+F75+F109+F113)</f>
        <v>6590</v>
      </c>
      <c r="G64" s="121">
        <f t="shared" si="27"/>
        <v>6434.01</v>
      </c>
      <c r="H64" s="121">
        <f t="shared" si="2"/>
        <v>131.09283248912996</v>
      </c>
      <c r="I64" s="121">
        <f t="shared" si="3"/>
        <v>97.632928679817908</v>
      </c>
    </row>
    <row r="65" spans="1:9" x14ac:dyDescent="0.25">
      <c r="A65" s="300">
        <v>31</v>
      </c>
      <c r="B65" s="301"/>
      <c r="C65" s="302"/>
      <c r="D65" s="51" t="s">
        <v>21</v>
      </c>
      <c r="E65" s="122">
        <f t="shared" ref="E65" si="28">SUM(E66+E70+E72)</f>
        <v>0</v>
      </c>
      <c r="F65" s="122">
        <f t="shared" ref="F65" si="29">SUM(F66+F70+F72)</f>
        <v>0</v>
      </c>
      <c r="G65" s="122"/>
      <c r="H65" s="122" t="e">
        <f t="shared" si="2"/>
        <v>#DIV/0!</v>
      </c>
      <c r="I65" s="122" t="e">
        <f t="shared" si="3"/>
        <v>#DIV/0!</v>
      </c>
    </row>
    <row r="66" spans="1:9" ht="15" customHeight="1" x14ac:dyDescent="0.25">
      <c r="A66" s="46">
        <v>311</v>
      </c>
      <c r="B66" s="47"/>
      <c r="C66" s="48"/>
      <c r="D66" s="49" t="s">
        <v>38</v>
      </c>
      <c r="E66" s="123">
        <f t="shared" ref="E66" si="30">SUM(E67:E69)</f>
        <v>0</v>
      </c>
      <c r="F66" s="123">
        <f t="shared" ref="F66" si="31">SUM(F67:F69)</f>
        <v>0</v>
      </c>
      <c r="G66" s="123"/>
      <c r="H66" s="123" t="e">
        <f t="shared" si="2"/>
        <v>#DIV/0!</v>
      </c>
      <c r="I66" s="123" t="e">
        <f t="shared" si="3"/>
        <v>#DIV/0!</v>
      </c>
    </row>
    <row r="67" spans="1:9" x14ac:dyDescent="0.25">
      <c r="A67" s="59">
        <v>3111</v>
      </c>
      <c r="B67" s="60"/>
      <c r="C67" s="61"/>
      <c r="D67" s="58" t="s">
        <v>50</v>
      </c>
      <c r="E67" s="124">
        <v>0</v>
      </c>
      <c r="F67" s="124">
        <v>0</v>
      </c>
      <c r="G67" s="124"/>
      <c r="H67" s="124" t="e">
        <f t="shared" si="2"/>
        <v>#DIV/0!</v>
      </c>
      <c r="I67" s="124" t="e">
        <f t="shared" si="3"/>
        <v>#DIV/0!</v>
      </c>
    </row>
    <row r="68" spans="1:9" x14ac:dyDescent="0.25">
      <c r="A68" s="59">
        <v>3113</v>
      </c>
      <c r="B68" s="60"/>
      <c r="C68" s="61"/>
      <c r="D68" s="58" t="s">
        <v>51</v>
      </c>
      <c r="E68" s="124"/>
      <c r="F68" s="124"/>
      <c r="G68" s="124"/>
      <c r="H68" s="124" t="e">
        <f t="shared" si="2"/>
        <v>#DIV/0!</v>
      </c>
      <c r="I68" s="124" t="e">
        <f t="shared" si="3"/>
        <v>#DIV/0!</v>
      </c>
    </row>
    <row r="69" spans="1:9" x14ac:dyDescent="0.25">
      <c r="A69" s="59">
        <v>3114</v>
      </c>
      <c r="B69" s="60"/>
      <c r="C69" s="61"/>
      <c r="D69" s="58" t="s">
        <v>52</v>
      </c>
      <c r="E69" s="124"/>
      <c r="F69" s="124"/>
      <c r="G69" s="124"/>
      <c r="H69" s="124" t="e">
        <f t="shared" si="2"/>
        <v>#DIV/0!</v>
      </c>
      <c r="I69" s="124" t="e">
        <f t="shared" si="3"/>
        <v>#DIV/0!</v>
      </c>
    </row>
    <row r="70" spans="1:9" x14ac:dyDescent="0.25">
      <c r="A70" s="46">
        <v>312</v>
      </c>
      <c r="B70" s="47"/>
      <c r="C70" s="48"/>
      <c r="D70" s="49" t="s">
        <v>53</v>
      </c>
      <c r="E70" s="123">
        <f t="shared" ref="E70:F70" si="32">SUM(E71)</f>
        <v>0</v>
      </c>
      <c r="F70" s="123">
        <f t="shared" si="32"/>
        <v>0</v>
      </c>
      <c r="G70" s="123"/>
      <c r="H70" s="123" t="e">
        <f t="shared" ref="H70:H133" si="33">G70/E70*100</f>
        <v>#DIV/0!</v>
      </c>
      <c r="I70" s="123" t="e">
        <f t="shared" ref="I70:I133" si="34">G70/F70*100</f>
        <v>#DIV/0!</v>
      </c>
    </row>
    <row r="71" spans="1:9" x14ac:dyDescent="0.25">
      <c r="A71" s="59">
        <v>3121</v>
      </c>
      <c r="B71" s="60"/>
      <c r="C71" s="61"/>
      <c r="D71" s="58" t="s">
        <v>54</v>
      </c>
      <c r="E71" s="124"/>
      <c r="F71" s="124"/>
      <c r="G71" s="124"/>
      <c r="H71" s="124" t="e">
        <f t="shared" si="33"/>
        <v>#DIV/0!</v>
      </c>
      <c r="I71" s="124" t="e">
        <f t="shared" si="34"/>
        <v>#DIV/0!</v>
      </c>
    </row>
    <row r="72" spans="1:9" x14ac:dyDescent="0.25">
      <c r="A72" s="46">
        <v>313</v>
      </c>
      <c r="B72" s="47"/>
      <c r="C72" s="48"/>
      <c r="D72" s="49" t="s">
        <v>39</v>
      </c>
      <c r="E72" s="123">
        <f t="shared" ref="E72" si="35">SUM(E73:E74)</f>
        <v>0</v>
      </c>
      <c r="F72" s="123">
        <f t="shared" ref="F72" si="36">SUM(F73:F74)</f>
        <v>0</v>
      </c>
      <c r="G72" s="123"/>
      <c r="H72" s="123" t="e">
        <f t="shared" si="33"/>
        <v>#DIV/0!</v>
      </c>
      <c r="I72" s="123" t="e">
        <f t="shared" si="34"/>
        <v>#DIV/0!</v>
      </c>
    </row>
    <row r="73" spans="1:9" x14ac:dyDescent="0.25">
      <c r="A73" s="59">
        <v>3131</v>
      </c>
      <c r="B73" s="60"/>
      <c r="C73" s="61"/>
      <c r="D73" s="58" t="s">
        <v>55</v>
      </c>
      <c r="E73" s="124"/>
      <c r="F73" s="124"/>
      <c r="G73" s="124"/>
      <c r="H73" s="124" t="e">
        <f t="shared" si="33"/>
        <v>#DIV/0!</v>
      </c>
      <c r="I73" s="124" t="e">
        <f t="shared" si="34"/>
        <v>#DIV/0!</v>
      </c>
    </row>
    <row r="74" spans="1:9" ht="25.5" x14ac:dyDescent="0.25">
      <c r="A74" s="59">
        <v>3132</v>
      </c>
      <c r="B74" s="60"/>
      <c r="C74" s="61"/>
      <c r="D74" s="58" t="s">
        <v>56</v>
      </c>
      <c r="E74" s="124"/>
      <c r="F74" s="124"/>
      <c r="G74" s="124"/>
      <c r="H74" s="124" t="e">
        <f t="shared" si="33"/>
        <v>#DIV/0!</v>
      </c>
      <c r="I74" s="124" t="e">
        <f t="shared" si="34"/>
        <v>#DIV/0!</v>
      </c>
    </row>
    <row r="75" spans="1:9" x14ac:dyDescent="0.25">
      <c r="A75" s="300">
        <v>32</v>
      </c>
      <c r="B75" s="301"/>
      <c r="C75" s="302"/>
      <c r="D75" s="51" t="s">
        <v>29</v>
      </c>
      <c r="E75" s="122">
        <f t="shared" ref="E75" si="37">SUM(E76+E81+E89+E99+E101)</f>
        <v>4907.9799999999996</v>
      </c>
      <c r="F75" s="122">
        <f t="shared" ref="F75:G75" si="38">SUM(F76+F81+F89+F99+F101)</f>
        <v>6590</v>
      </c>
      <c r="G75" s="122">
        <f t="shared" si="38"/>
        <v>6434.01</v>
      </c>
      <c r="H75" s="122">
        <f t="shared" si="33"/>
        <v>131.09283248912996</v>
      </c>
      <c r="I75" s="122">
        <f t="shared" si="34"/>
        <v>97.632928679817908</v>
      </c>
    </row>
    <row r="76" spans="1:9" x14ac:dyDescent="0.25">
      <c r="A76" s="46">
        <v>321</v>
      </c>
      <c r="B76" s="47"/>
      <c r="C76" s="48"/>
      <c r="D76" s="49" t="s">
        <v>40</v>
      </c>
      <c r="E76" s="123">
        <f t="shared" ref="E76" si="39">SUM(E77:E80)</f>
        <v>0</v>
      </c>
      <c r="F76" s="123">
        <f t="shared" ref="F76" si="40">SUM(F77:F80)</f>
        <v>0</v>
      </c>
      <c r="G76" s="123"/>
      <c r="H76" s="123" t="e">
        <f t="shared" si="33"/>
        <v>#DIV/0!</v>
      </c>
      <c r="I76" s="123" t="e">
        <f t="shared" si="34"/>
        <v>#DIV/0!</v>
      </c>
    </row>
    <row r="77" spans="1:9" x14ac:dyDescent="0.25">
      <c r="A77" s="59">
        <v>3211</v>
      </c>
      <c r="B77" s="60"/>
      <c r="C77" s="61"/>
      <c r="D77" s="58" t="s">
        <v>57</v>
      </c>
      <c r="E77" s="124"/>
      <c r="F77" s="124"/>
      <c r="G77" s="124"/>
      <c r="H77" s="124" t="e">
        <f t="shared" si="33"/>
        <v>#DIV/0!</v>
      </c>
      <c r="I77" s="124" t="e">
        <f t="shared" si="34"/>
        <v>#DIV/0!</v>
      </c>
    </row>
    <row r="78" spans="1:9" ht="25.5" x14ac:dyDescent="0.25">
      <c r="A78" s="59">
        <v>3212</v>
      </c>
      <c r="B78" s="60"/>
      <c r="C78" s="61"/>
      <c r="D78" s="58" t="s">
        <v>58</v>
      </c>
      <c r="E78" s="124"/>
      <c r="F78" s="124"/>
      <c r="G78" s="124"/>
      <c r="H78" s="124" t="e">
        <f t="shared" si="33"/>
        <v>#DIV/0!</v>
      </c>
      <c r="I78" s="124" t="e">
        <f t="shared" si="34"/>
        <v>#DIV/0!</v>
      </c>
    </row>
    <row r="79" spans="1:9" x14ac:dyDescent="0.25">
      <c r="A79" s="59">
        <v>3213</v>
      </c>
      <c r="B79" s="60"/>
      <c r="C79" s="61"/>
      <c r="D79" s="58" t="s">
        <v>59</v>
      </c>
      <c r="E79" s="124"/>
      <c r="F79" s="124"/>
      <c r="G79" s="124"/>
      <c r="H79" s="124" t="e">
        <f t="shared" si="33"/>
        <v>#DIV/0!</v>
      </c>
      <c r="I79" s="124" t="e">
        <f t="shared" si="34"/>
        <v>#DIV/0!</v>
      </c>
    </row>
    <row r="80" spans="1:9" ht="25.5" x14ac:dyDescent="0.25">
      <c r="A80" s="59">
        <v>3214</v>
      </c>
      <c r="B80" s="60"/>
      <c r="C80" s="61"/>
      <c r="D80" s="58" t="s">
        <v>60</v>
      </c>
      <c r="E80" s="124"/>
      <c r="F80" s="124"/>
      <c r="G80" s="124"/>
      <c r="H80" s="124" t="e">
        <f t="shared" si="33"/>
        <v>#DIV/0!</v>
      </c>
      <c r="I80" s="124" t="e">
        <f t="shared" si="34"/>
        <v>#DIV/0!</v>
      </c>
    </row>
    <row r="81" spans="1:9" x14ac:dyDescent="0.25">
      <c r="A81" s="46">
        <v>322</v>
      </c>
      <c r="B81" s="47"/>
      <c r="C81" s="48"/>
      <c r="D81" s="49" t="s">
        <v>41</v>
      </c>
      <c r="E81" s="123">
        <f t="shared" ref="E81" si="41">SUM(E82:E88)</f>
        <v>0</v>
      </c>
      <c r="F81" s="123">
        <f t="shared" ref="F81" si="42">SUM(F82:F88)</f>
        <v>0</v>
      </c>
      <c r="G81" s="123"/>
      <c r="H81" s="123" t="e">
        <f t="shared" si="33"/>
        <v>#DIV/0!</v>
      </c>
      <c r="I81" s="123" t="e">
        <f t="shared" si="34"/>
        <v>#DIV/0!</v>
      </c>
    </row>
    <row r="82" spans="1:9" ht="25.5" x14ac:dyDescent="0.25">
      <c r="A82" s="59">
        <v>3221</v>
      </c>
      <c r="B82" s="60"/>
      <c r="C82" s="61"/>
      <c r="D82" s="58" t="s">
        <v>61</v>
      </c>
      <c r="E82" s="124"/>
      <c r="F82" s="124"/>
      <c r="G82" s="124"/>
      <c r="H82" s="124" t="e">
        <f t="shared" si="33"/>
        <v>#DIV/0!</v>
      </c>
      <c r="I82" s="124" t="e">
        <f t="shared" si="34"/>
        <v>#DIV/0!</v>
      </c>
    </row>
    <row r="83" spans="1:9" x14ac:dyDescent="0.25">
      <c r="A83" s="59">
        <v>3222</v>
      </c>
      <c r="B83" s="60"/>
      <c r="C83" s="61"/>
      <c r="D83" s="58" t="s">
        <v>62</v>
      </c>
      <c r="E83" s="124"/>
      <c r="F83" s="124"/>
      <c r="G83" s="124"/>
      <c r="H83" s="124" t="e">
        <f t="shared" si="33"/>
        <v>#DIV/0!</v>
      </c>
      <c r="I83" s="124" t="e">
        <f t="shared" si="34"/>
        <v>#DIV/0!</v>
      </c>
    </row>
    <row r="84" spans="1:9" x14ac:dyDescent="0.25">
      <c r="A84" s="59">
        <v>3223</v>
      </c>
      <c r="B84" s="60"/>
      <c r="C84" s="61"/>
      <c r="D84" s="58" t="s">
        <v>63</v>
      </c>
      <c r="E84" s="124"/>
      <c r="F84" s="124"/>
      <c r="G84" s="124"/>
      <c r="H84" s="124" t="e">
        <f t="shared" si="33"/>
        <v>#DIV/0!</v>
      </c>
      <c r="I84" s="124" t="e">
        <f t="shared" si="34"/>
        <v>#DIV/0!</v>
      </c>
    </row>
    <row r="85" spans="1:9" ht="25.5" x14ac:dyDescent="0.25">
      <c r="A85" s="59">
        <v>3224</v>
      </c>
      <c r="B85" s="60"/>
      <c r="C85" s="61"/>
      <c r="D85" s="58" t="s">
        <v>64</v>
      </c>
      <c r="E85" s="124"/>
      <c r="F85" s="124"/>
      <c r="G85" s="124"/>
      <c r="H85" s="124" t="e">
        <f t="shared" si="33"/>
        <v>#DIV/0!</v>
      </c>
      <c r="I85" s="124" t="e">
        <f t="shared" si="34"/>
        <v>#DIV/0!</v>
      </c>
    </row>
    <row r="86" spans="1:9" x14ac:dyDescent="0.25">
      <c r="A86" s="59">
        <v>3225</v>
      </c>
      <c r="B86" s="60"/>
      <c r="C86" s="61"/>
      <c r="D86" s="58" t="s">
        <v>65</v>
      </c>
      <c r="E86" s="124"/>
      <c r="F86" s="124"/>
      <c r="G86" s="124"/>
      <c r="H86" s="124" t="e">
        <f t="shared" si="33"/>
        <v>#DIV/0!</v>
      </c>
      <c r="I86" s="124" t="e">
        <f t="shared" si="34"/>
        <v>#DIV/0!</v>
      </c>
    </row>
    <row r="87" spans="1:9" ht="25.5" x14ac:dyDescent="0.25">
      <c r="A87" s="59">
        <v>3226</v>
      </c>
      <c r="B87" s="60"/>
      <c r="C87" s="61"/>
      <c r="D87" s="58" t="s">
        <v>66</v>
      </c>
      <c r="E87" s="124"/>
      <c r="F87" s="124"/>
      <c r="G87" s="124"/>
      <c r="H87" s="124" t="e">
        <f t="shared" si="33"/>
        <v>#DIV/0!</v>
      </c>
      <c r="I87" s="124" t="e">
        <f t="shared" si="34"/>
        <v>#DIV/0!</v>
      </c>
    </row>
    <row r="88" spans="1:9" ht="25.5" x14ac:dyDescent="0.25">
      <c r="A88" s="59">
        <v>3227</v>
      </c>
      <c r="B88" s="60"/>
      <c r="C88" s="61"/>
      <c r="D88" s="58" t="s">
        <v>67</v>
      </c>
      <c r="E88" s="124"/>
      <c r="F88" s="124"/>
      <c r="G88" s="124"/>
      <c r="H88" s="124" t="e">
        <f t="shared" si="33"/>
        <v>#DIV/0!</v>
      </c>
      <c r="I88" s="124" t="e">
        <f t="shared" si="34"/>
        <v>#DIV/0!</v>
      </c>
    </row>
    <row r="89" spans="1:9" x14ac:dyDescent="0.25">
      <c r="A89" s="46">
        <v>323</v>
      </c>
      <c r="B89" s="47"/>
      <c r="C89" s="48"/>
      <c r="D89" s="49" t="s">
        <v>42</v>
      </c>
      <c r="E89" s="123">
        <f t="shared" ref="E89" si="43">SUM(E90:E98)</f>
        <v>2944</v>
      </c>
      <c r="F89" s="123">
        <f t="shared" ref="F89:G89" si="44">SUM(F90:F98)</f>
        <v>4000</v>
      </c>
      <c r="G89" s="123">
        <f t="shared" si="44"/>
        <v>3784</v>
      </c>
      <c r="H89" s="123">
        <f t="shared" si="33"/>
        <v>128.53260869565219</v>
      </c>
      <c r="I89" s="123">
        <f t="shared" si="34"/>
        <v>94.6</v>
      </c>
    </row>
    <row r="90" spans="1:9" x14ac:dyDescent="0.25">
      <c r="A90" s="59">
        <v>3231</v>
      </c>
      <c r="B90" s="60"/>
      <c r="C90" s="61"/>
      <c r="D90" s="58" t="s">
        <v>68</v>
      </c>
      <c r="E90" s="124"/>
      <c r="F90" s="124"/>
      <c r="G90" s="124"/>
      <c r="H90" s="124" t="e">
        <f t="shared" si="33"/>
        <v>#DIV/0!</v>
      </c>
      <c r="I90" s="124" t="e">
        <f t="shared" si="34"/>
        <v>#DIV/0!</v>
      </c>
    </row>
    <row r="91" spans="1:9" ht="25.5" x14ac:dyDescent="0.25">
      <c r="A91" s="59">
        <v>3232</v>
      </c>
      <c r="B91" s="60"/>
      <c r="C91" s="61"/>
      <c r="D91" s="58" t="s">
        <v>69</v>
      </c>
      <c r="E91" s="124"/>
      <c r="F91" s="124"/>
      <c r="G91" s="124"/>
      <c r="H91" s="124" t="e">
        <f t="shared" si="33"/>
        <v>#DIV/0!</v>
      </c>
      <c r="I91" s="124" t="e">
        <f t="shared" si="34"/>
        <v>#DIV/0!</v>
      </c>
    </row>
    <row r="92" spans="1:9" x14ac:dyDescent="0.25">
      <c r="A92" s="59">
        <v>3233</v>
      </c>
      <c r="B92" s="60"/>
      <c r="C92" s="61"/>
      <c r="D92" s="58" t="s">
        <v>70</v>
      </c>
      <c r="E92" s="124"/>
      <c r="F92" s="124"/>
      <c r="G92" s="124"/>
      <c r="H92" s="124" t="e">
        <f t="shared" si="33"/>
        <v>#DIV/0!</v>
      </c>
      <c r="I92" s="124" t="e">
        <f t="shared" si="34"/>
        <v>#DIV/0!</v>
      </c>
    </row>
    <row r="93" spans="1:9" x14ac:dyDescent="0.25">
      <c r="A93" s="59">
        <v>3234</v>
      </c>
      <c r="B93" s="60"/>
      <c r="C93" s="61"/>
      <c r="D93" s="58" t="s">
        <v>71</v>
      </c>
      <c r="E93" s="124"/>
      <c r="F93" s="124"/>
      <c r="G93" s="124"/>
      <c r="H93" s="124" t="e">
        <f t="shared" si="33"/>
        <v>#DIV/0!</v>
      </c>
      <c r="I93" s="124" t="e">
        <f t="shared" si="34"/>
        <v>#DIV/0!</v>
      </c>
    </row>
    <row r="94" spans="1:9" x14ac:dyDescent="0.25">
      <c r="A94" s="59">
        <v>3235</v>
      </c>
      <c r="B94" s="60"/>
      <c r="C94" s="61"/>
      <c r="D94" s="58" t="s">
        <v>72</v>
      </c>
      <c r="E94" s="124"/>
      <c r="F94" s="124"/>
      <c r="G94" s="124"/>
      <c r="H94" s="124" t="e">
        <f t="shared" si="33"/>
        <v>#DIV/0!</v>
      </c>
      <c r="I94" s="124" t="e">
        <f t="shared" si="34"/>
        <v>#DIV/0!</v>
      </c>
    </row>
    <row r="95" spans="1:9" x14ac:dyDescent="0.25">
      <c r="A95" s="59">
        <v>3236</v>
      </c>
      <c r="B95" s="60"/>
      <c r="C95" s="61"/>
      <c r="D95" s="58" t="s">
        <v>73</v>
      </c>
      <c r="E95" s="124"/>
      <c r="F95" s="124"/>
      <c r="G95" s="124"/>
      <c r="H95" s="124" t="e">
        <f t="shared" si="33"/>
        <v>#DIV/0!</v>
      </c>
      <c r="I95" s="124" t="e">
        <f t="shared" si="34"/>
        <v>#DIV/0!</v>
      </c>
    </row>
    <row r="96" spans="1:9" x14ac:dyDescent="0.25">
      <c r="A96" s="59">
        <v>3237</v>
      </c>
      <c r="B96" s="60"/>
      <c r="C96" s="61"/>
      <c r="D96" s="58" t="s">
        <v>74</v>
      </c>
      <c r="E96" s="124"/>
      <c r="F96" s="124"/>
      <c r="G96" s="124"/>
      <c r="H96" s="124" t="e">
        <f t="shared" si="33"/>
        <v>#DIV/0!</v>
      </c>
      <c r="I96" s="124" t="e">
        <f t="shared" si="34"/>
        <v>#DIV/0!</v>
      </c>
    </row>
    <row r="97" spans="1:9" x14ac:dyDescent="0.25">
      <c r="A97" s="59">
        <v>3238</v>
      </c>
      <c r="B97" s="60"/>
      <c r="C97" s="61"/>
      <c r="D97" s="58" t="s">
        <v>75</v>
      </c>
      <c r="E97" s="124"/>
      <c r="F97" s="124"/>
      <c r="G97" s="124"/>
      <c r="H97" s="124" t="e">
        <f t="shared" si="33"/>
        <v>#DIV/0!</v>
      </c>
      <c r="I97" s="124" t="e">
        <f t="shared" si="34"/>
        <v>#DIV/0!</v>
      </c>
    </row>
    <row r="98" spans="1:9" x14ac:dyDescent="0.25">
      <c r="A98" s="59">
        <v>3239</v>
      </c>
      <c r="B98" s="60"/>
      <c r="C98" s="61"/>
      <c r="D98" s="58" t="s">
        <v>76</v>
      </c>
      <c r="E98" s="124">
        <v>2944</v>
      </c>
      <c r="F98" s="124">
        <v>4000</v>
      </c>
      <c r="G98" s="124">
        <v>3784</v>
      </c>
      <c r="H98" s="124">
        <f t="shared" si="33"/>
        <v>128.53260869565219</v>
      </c>
      <c r="I98" s="124">
        <f t="shared" si="34"/>
        <v>94.6</v>
      </c>
    </row>
    <row r="99" spans="1:9" ht="25.5" x14ac:dyDescent="0.25">
      <c r="A99" s="46">
        <v>324</v>
      </c>
      <c r="B99" s="47"/>
      <c r="C99" s="48"/>
      <c r="D99" s="49" t="s">
        <v>77</v>
      </c>
      <c r="E99" s="123"/>
      <c r="F99" s="123"/>
      <c r="G99" s="123"/>
      <c r="H99" s="123" t="e">
        <f t="shared" si="33"/>
        <v>#DIV/0!</v>
      </c>
      <c r="I99" s="123" t="e">
        <f t="shared" si="34"/>
        <v>#DIV/0!</v>
      </c>
    </row>
    <row r="100" spans="1:9" ht="19.5" customHeight="1" x14ac:dyDescent="0.25">
      <c r="A100" s="73">
        <v>3241</v>
      </c>
      <c r="B100" s="74"/>
      <c r="C100" s="75"/>
      <c r="D100" s="72" t="s">
        <v>103</v>
      </c>
      <c r="E100" s="124"/>
      <c r="F100" s="124"/>
      <c r="G100" s="124"/>
      <c r="H100" s="124" t="e">
        <f t="shared" si="33"/>
        <v>#DIV/0!</v>
      </c>
      <c r="I100" s="124" t="e">
        <f t="shared" si="34"/>
        <v>#DIV/0!</v>
      </c>
    </row>
    <row r="101" spans="1:9" ht="25.5" x14ac:dyDescent="0.25">
      <c r="A101" s="46">
        <v>329</v>
      </c>
      <c r="B101" s="47"/>
      <c r="C101" s="48"/>
      <c r="D101" s="49" t="s">
        <v>78</v>
      </c>
      <c r="E101" s="123">
        <f t="shared" ref="E101" si="45">SUM(E102:E108)</f>
        <v>1963.98</v>
      </c>
      <c r="F101" s="123">
        <f t="shared" ref="F101:G101" si="46">SUM(F102:F108)</f>
        <v>2590</v>
      </c>
      <c r="G101" s="123">
        <f t="shared" si="46"/>
        <v>2650.01</v>
      </c>
      <c r="H101" s="123">
        <f t="shared" si="33"/>
        <v>134.93060010794409</v>
      </c>
      <c r="I101" s="123">
        <f t="shared" si="34"/>
        <v>102.31698841698842</v>
      </c>
    </row>
    <row r="102" spans="1:9" ht="38.25" x14ac:dyDescent="0.25">
      <c r="A102" s="59">
        <v>3291</v>
      </c>
      <c r="B102" s="60"/>
      <c r="C102" s="61"/>
      <c r="D102" s="58" t="s">
        <v>79</v>
      </c>
      <c r="E102" s="124"/>
      <c r="F102" s="124"/>
      <c r="G102" s="124">
        <v>60.01</v>
      </c>
      <c r="H102" s="124" t="e">
        <f t="shared" si="33"/>
        <v>#DIV/0!</v>
      </c>
      <c r="I102" s="124" t="e">
        <f t="shared" si="34"/>
        <v>#DIV/0!</v>
      </c>
    </row>
    <row r="103" spans="1:9" x14ac:dyDescent="0.25">
      <c r="A103" s="59">
        <v>3292</v>
      </c>
      <c r="B103" s="60"/>
      <c r="C103" s="61"/>
      <c r="D103" s="58" t="s">
        <v>80</v>
      </c>
      <c r="E103" s="124">
        <v>1963.98</v>
      </c>
      <c r="F103" s="124">
        <v>2590</v>
      </c>
      <c r="G103" s="124">
        <v>2590</v>
      </c>
      <c r="H103" s="124">
        <f t="shared" si="33"/>
        <v>131.87507001089625</v>
      </c>
      <c r="I103" s="124">
        <f t="shared" si="34"/>
        <v>100</v>
      </c>
    </row>
    <row r="104" spans="1:9" x14ac:dyDescent="0.25">
      <c r="A104" s="59">
        <v>3293</v>
      </c>
      <c r="B104" s="60"/>
      <c r="C104" s="61"/>
      <c r="D104" s="58" t="s">
        <v>81</v>
      </c>
      <c r="E104" s="124"/>
      <c r="F104" s="124"/>
      <c r="G104" s="124"/>
      <c r="H104" s="124" t="e">
        <f t="shared" si="33"/>
        <v>#DIV/0!</v>
      </c>
      <c r="I104" s="124" t="e">
        <f t="shared" si="34"/>
        <v>#DIV/0!</v>
      </c>
    </row>
    <row r="105" spans="1:9" x14ac:dyDescent="0.25">
      <c r="A105" s="59">
        <v>3294</v>
      </c>
      <c r="B105" s="60"/>
      <c r="C105" s="61"/>
      <c r="D105" s="58" t="s">
        <v>82</v>
      </c>
      <c r="E105" s="124"/>
      <c r="F105" s="124"/>
      <c r="G105" s="124"/>
      <c r="H105" s="124" t="e">
        <f t="shared" si="33"/>
        <v>#DIV/0!</v>
      </c>
      <c r="I105" s="124" t="e">
        <f t="shared" si="34"/>
        <v>#DIV/0!</v>
      </c>
    </row>
    <row r="106" spans="1:9" x14ac:dyDescent="0.25">
      <c r="A106" s="59">
        <v>3295</v>
      </c>
      <c r="B106" s="60"/>
      <c r="C106" s="61"/>
      <c r="D106" s="58" t="s">
        <v>83</v>
      </c>
      <c r="E106" s="124"/>
      <c r="F106" s="124"/>
      <c r="G106" s="124"/>
      <c r="H106" s="124" t="e">
        <f t="shared" si="33"/>
        <v>#DIV/0!</v>
      </c>
      <c r="I106" s="124" t="e">
        <f t="shared" si="34"/>
        <v>#DIV/0!</v>
      </c>
    </row>
    <row r="107" spans="1:9" x14ac:dyDescent="0.25">
      <c r="A107" s="59">
        <v>3296</v>
      </c>
      <c r="B107" s="60"/>
      <c r="C107" s="61"/>
      <c r="D107" s="58" t="s">
        <v>84</v>
      </c>
      <c r="E107" s="124"/>
      <c r="F107" s="124"/>
      <c r="G107" s="124"/>
      <c r="H107" s="124" t="e">
        <f t="shared" si="33"/>
        <v>#DIV/0!</v>
      </c>
      <c r="I107" s="124" t="e">
        <f t="shared" si="34"/>
        <v>#DIV/0!</v>
      </c>
    </row>
    <row r="108" spans="1:9" ht="25.5" x14ac:dyDescent="0.25">
      <c r="A108" s="59">
        <v>3299</v>
      </c>
      <c r="B108" s="60"/>
      <c r="C108" s="61"/>
      <c r="D108" s="58" t="s">
        <v>43</v>
      </c>
      <c r="E108" s="124"/>
      <c r="F108" s="124"/>
      <c r="G108" s="124"/>
      <c r="H108" s="124" t="e">
        <f t="shared" si="33"/>
        <v>#DIV/0!</v>
      </c>
      <c r="I108" s="124" t="e">
        <f t="shared" si="34"/>
        <v>#DIV/0!</v>
      </c>
    </row>
    <row r="109" spans="1:9" x14ac:dyDescent="0.25">
      <c r="A109" s="63">
        <v>34</v>
      </c>
      <c r="B109" s="64"/>
      <c r="C109" s="65"/>
      <c r="D109" s="51" t="s">
        <v>44</v>
      </c>
      <c r="E109" s="122">
        <f t="shared" ref="E109:F109" si="47">SUM(E110)</f>
        <v>0</v>
      </c>
      <c r="F109" s="122">
        <f t="shared" si="47"/>
        <v>0</v>
      </c>
      <c r="G109" s="122"/>
      <c r="H109" s="122" t="e">
        <f t="shared" si="33"/>
        <v>#DIV/0!</v>
      </c>
      <c r="I109" s="122" t="e">
        <f t="shared" si="34"/>
        <v>#DIV/0!</v>
      </c>
    </row>
    <row r="110" spans="1:9" x14ac:dyDescent="0.25">
      <c r="A110" s="46">
        <v>343</v>
      </c>
      <c r="B110" s="47"/>
      <c r="C110" s="48"/>
      <c r="D110" s="49" t="s">
        <v>45</v>
      </c>
      <c r="E110" s="123">
        <f t="shared" ref="E110" si="48">SUM(E111:E112)</f>
        <v>0</v>
      </c>
      <c r="F110" s="123">
        <f t="shared" ref="F110" si="49">SUM(F111:F112)</f>
        <v>0</v>
      </c>
      <c r="G110" s="123"/>
      <c r="H110" s="123" t="e">
        <f t="shared" si="33"/>
        <v>#DIV/0!</v>
      </c>
      <c r="I110" s="123" t="e">
        <f t="shared" si="34"/>
        <v>#DIV/0!</v>
      </c>
    </row>
    <row r="111" spans="1:9" ht="25.5" x14ac:dyDescent="0.25">
      <c r="A111" s="59">
        <v>3431</v>
      </c>
      <c r="B111" s="60"/>
      <c r="C111" s="61"/>
      <c r="D111" s="58" t="s">
        <v>85</v>
      </c>
      <c r="E111" s="124"/>
      <c r="F111" s="124"/>
      <c r="G111" s="124"/>
      <c r="H111" s="124" t="e">
        <f t="shared" si="33"/>
        <v>#DIV/0!</v>
      </c>
      <c r="I111" s="124" t="e">
        <f t="shared" si="34"/>
        <v>#DIV/0!</v>
      </c>
    </row>
    <row r="112" spans="1:9" x14ac:dyDescent="0.25">
      <c r="A112" s="59">
        <v>3433</v>
      </c>
      <c r="B112" s="60"/>
      <c r="C112" s="61"/>
      <c r="D112" s="58" t="s">
        <v>86</v>
      </c>
      <c r="E112" s="124"/>
      <c r="F112" s="124"/>
      <c r="G112" s="124"/>
      <c r="H112" s="124" t="e">
        <f t="shared" si="33"/>
        <v>#DIV/0!</v>
      </c>
      <c r="I112" s="124" t="e">
        <f t="shared" si="34"/>
        <v>#DIV/0!</v>
      </c>
    </row>
    <row r="113" spans="1:9" ht="38.25" x14ac:dyDescent="0.25">
      <c r="A113" s="63">
        <v>37</v>
      </c>
      <c r="B113" s="64"/>
      <c r="C113" s="65"/>
      <c r="D113" s="51" t="s">
        <v>46</v>
      </c>
      <c r="E113" s="122">
        <f t="shared" ref="E113:F113" si="50">SUM(E114)</f>
        <v>0</v>
      </c>
      <c r="F113" s="122">
        <f t="shared" si="50"/>
        <v>0</v>
      </c>
      <c r="G113" s="122"/>
      <c r="H113" s="122" t="e">
        <f t="shared" si="33"/>
        <v>#DIV/0!</v>
      </c>
      <c r="I113" s="122" t="e">
        <f t="shared" si="34"/>
        <v>#DIV/0!</v>
      </c>
    </row>
    <row r="114" spans="1:9" ht="25.5" x14ac:dyDescent="0.25">
      <c r="A114" s="46">
        <v>372</v>
      </c>
      <c r="B114" s="47"/>
      <c r="C114" s="48"/>
      <c r="D114" s="49" t="s">
        <v>47</v>
      </c>
      <c r="E114" s="123"/>
      <c r="F114" s="123"/>
      <c r="G114" s="123"/>
      <c r="H114" s="123" t="e">
        <f t="shared" si="33"/>
        <v>#DIV/0!</v>
      </c>
      <c r="I114" s="123" t="e">
        <f t="shared" si="34"/>
        <v>#DIV/0!</v>
      </c>
    </row>
    <row r="115" spans="1:9" ht="25.5" x14ac:dyDescent="0.25">
      <c r="A115" s="59">
        <v>3721</v>
      </c>
      <c r="B115" s="60"/>
      <c r="C115" s="61"/>
      <c r="D115" s="58" t="s">
        <v>87</v>
      </c>
      <c r="E115" s="124"/>
      <c r="F115" s="124"/>
      <c r="G115" s="124"/>
      <c r="H115" s="124" t="e">
        <f t="shared" si="33"/>
        <v>#DIV/0!</v>
      </c>
      <c r="I115" s="124" t="e">
        <f t="shared" si="34"/>
        <v>#DIV/0!</v>
      </c>
    </row>
    <row r="116" spans="1:9" ht="25.5" x14ac:dyDescent="0.25">
      <c r="A116" s="59">
        <v>3722</v>
      </c>
      <c r="B116" s="60"/>
      <c r="C116" s="61"/>
      <c r="D116" s="58" t="s">
        <v>88</v>
      </c>
      <c r="E116" s="124"/>
      <c r="F116" s="124"/>
      <c r="G116" s="124"/>
      <c r="H116" s="124" t="e">
        <f t="shared" si="33"/>
        <v>#DIV/0!</v>
      </c>
      <c r="I116" s="124" t="e">
        <f t="shared" si="34"/>
        <v>#DIV/0!</v>
      </c>
    </row>
    <row r="117" spans="1:9" ht="38.25" x14ac:dyDescent="0.25">
      <c r="A117" s="53">
        <v>4</v>
      </c>
      <c r="B117" s="54"/>
      <c r="C117" s="55"/>
      <c r="D117" s="62" t="s">
        <v>36</v>
      </c>
      <c r="E117" s="121">
        <f t="shared" ref="E117:F117" si="51">SUM(E118)</f>
        <v>150</v>
      </c>
      <c r="F117" s="121">
        <f t="shared" si="51"/>
        <v>280</v>
      </c>
      <c r="G117" s="121"/>
      <c r="H117" s="121">
        <f t="shared" si="33"/>
        <v>0</v>
      </c>
      <c r="I117" s="121">
        <f t="shared" si="34"/>
        <v>0</v>
      </c>
    </row>
    <row r="118" spans="1:9" ht="38.25" x14ac:dyDescent="0.25">
      <c r="A118" s="63">
        <v>42</v>
      </c>
      <c r="B118" s="64"/>
      <c r="C118" s="65"/>
      <c r="D118" s="51" t="s">
        <v>36</v>
      </c>
      <c r="E118" s="122">
        <f t="shared" ref="E118" si="52">SUM(E119+E126)</f>
        <v>150</v>
      </c>
      <c r="F118" s="122">
        <f t="shared" ref="F118" si="53">SUM(F119+F126)</f>
        <v>280</v>
      </c>
      <c r="G118" s="122"/>
      <c r="H118" s="122">
        <f t="shared" si="33"/>
        <v>0</v>
      </c>
      <c r="I118" s="122">
        <f t="shared" si="34"/>
        <v>0</v>
      </c>
    </row>
    <row r="119" spans="1:9" x14ac:dyDescent="0.25">
      <c r="A119" s="46">
        <v>422</v>
      </c>
      <c r="B119" s="47"/>
      <c r="C119" s="48"/>
      <c r="D119" s="49" t="s">
        <v>48</v>
      </c>
      <c r="E119" s="123">
        <f t="shared" ref="E119" si="54">SUM(E120:E125)</f>
        <v>0</v>
      </c>
      <c r="F119" s="123">
        <f t="shared" ref="F119" si="55">SUM(F120:F125)</f>
        <v>0</v>
      </c>
      <c r="G119" s="123"/>
      <c r="H119" s="123" t="e">
        <f t="shared" si="33"/>
        <v>#DIV/0!</v>
      </c>
      <c r="I119" s="123" t="e">
        <f t="shared" si="34"/>
        <v>#DIV/0!</v>
      </c>
    </row>
    <row r="120" spans="1:9" x14ac:dyDescent="0.25">
      <c r="A120" s="59">
        <v>4221</v>
      </c>
      <c r="B120" s="60"/>
      <c r="C120" s="61"/>
      <c r="D120" s="58" t="s">
        <v>89</v>
      </c>
      <c r="E120" s="124"/>
      <c r="F120" s="124"/>
      <c r="G120" s="124"/>
      <c r="H120" s="124" t="e">
        <f t="shared" si="33"/>
        <v>#DIV/0!</v>
      </c>
      <c r="I120" s="124" t="e">
        <f t="shared" si="34"/>
        <v>#DIV/0!</v>
      </c>
    </row>
    <row r="121" spans="1:9" x14ac:dyDescent="0.25">
      <c r="A121" s="59">
        <v>4222</v>
      </c>
      <c r="B121" s="60"/>
      <c r="C121" s="61"/>
      <c r="D121" s="58" t="s">
        <v>90</v>
      </c>
      <c r="E121" s="124"/>
      <c r="F121" s="124"/>
      <c r="G121" s="124"/>
      <c r="H121" s="124" t="e">
        <f t="shared" si="33"/>
        <v>#DIV/0!</v>
      </c>
      <c r="I121" s="124" t="e">
        <f t="shared" si="34"/>
        <v>#DIV/0!</v>
      </c>
    </row>
    <row r="122" spans="1:9" x14ac:dyDescent="0.25">
      <c r="A122" s="59">
        <v>4223</v>
      </c>
      <c r="B122" s="60"/>
      <c r="C122" s="61"/>
      <c r="D122" s="58" t="s">
        <v>91</v>
      </c>
      <c r="E122" s="124"/>
      <c r="F122" s="124"/>
      <c r="G122" s="124"/>
      <c r="H122" s="124" t="e">
        <f t="shared" si="33"/>
        <v>#DIV/0!</v>
      </c>
      <c r="I122" s="124" t="e">
        <f t="shared" si="34"/>
        <v>#DIV/0!</v>
      </c>
    </row>
    <row r="123" spans="1:9" x14ac:dyDescent="0.25">
      <c r="A123" s="59">
        <v>4225</v>
      </c>
      <c r="B123" s="60"/>
      <c r="C123" s="61"/>
      <c r="D123" s="58" t="s">
        <v>92</v>
      </c>
      <c r="E123" s="124"/>
      <c r="F123" s="124"/>
      <c r="G123" s="124"/>
      <c r="H123" s="124" t="e">
        <f t="shared" si="33"/>
        <v>#DIV/0!</v>
      </c>
      <c r="I123" s="124" t="e">
        <f t="shared" si="34"/>
        <v>#DIV/0!</v>
      </c>
    </row>
    <row r="124" spans="1:9" x14ac:dyDescent="0.25">
      <c r="A124" s="59">
        <v>4226</v>
      </c>
      <c r="B124" s="60"/>
      <c r="C124" s="61"/>
      <c r="D124" s="58" t="s">
        <v>93</v>
      </c>
      <c r="E124" s="124"/>
      <c r="F124" s="124"/>
      <c r="G124" s="124"/>
      <c r="H124" s="124" t="e">
        <f t="shared" si="33"/>
        <v>#DIV/0!</v>
      </c>
      <c r="I124" s="124" t="e">
        <f t="shared" si="34"/>
        <v>#DIV/0!</v>
      </c>
    </row>
    <row r="125" spans="1:9" ht="25.5" x14ac:dyDescent="0.25">
      <c r="A125" s="59">
        <v>4227</v>
      </c>
      <c r="B125" s="60"/>
      <c r="C125" s="61"/>
      <c r="D125" s="58" t="s">
        <v>94</v>
      </c>
      <c r="E125" s="124"/>
      <c r="F125" s="124"/>
      <c r="G125" s="124"/>
      <c r="H125" s="124" t="e">
        <f t="shared" si="33"/>
        <v>#DIV/0!</v>
      </c>
      <c r="I125" s="124" t="e">
        <f t="shared" si="34"/>
        <v>#DIV/0!</v>
      </c>
    </row>
    <row r="126" spans="1:9" ht="25.5" x14ac:dyDescent="0.25">
      <c r="A126" s="46">
        <v>424</v>
      </c>
      <c r="B126" s="47"/>
      <c r="C126" s="48"/>
      <c r="D126" s="49" t="s">
        <v>49</v>
      </c>
      <c r="E126" s="123">
        <f t="shared" ref="E126:F126" si="56">SUM(E127)</f>
        <v>150</v>
      </c>
      <c r="F126" s="123">
        <f t="shared" si="56"/>
        <v>280</v>
      </c>
      <c r="G126" s="123"/>
      <c r="H126" s="123">
        <f t="shared" si="33"/>
        <v>0</v>
      </c>
      <c r="I126" s="123">
        <f t="shared" si="34"/>
        <v>0</v>
      </c>
    </row>
    <row r="127" spans="1:9" x14ac:dyDescent="0.25">
      <c r="A127" s="59">
        <v>4241</v>
      </c>
      <c r="B127" s="60"/>
      <c r="C127" s="61"/>
      <c r="D127" s="58" t="s">
        <v>95</v>
      </c>
      <c r="E127" s="124">
        <v>150</v>
      </c>
      <c r="F127" s="124">
        <v>280</v>
      </c>
      <c r="G127" s="124"/>
      <c r="H127" s="124">
        <f t="shared" si="33"/>
        <v>0</v>
      </c>
      <c r="I127" s="124">
        <f t="shared" si="34"/>
        <v>0</v>
      </c>
    </row>
    <row r="128" spans="1:9" x14ac:dyDescent="0.25">
      <c r="A128" s="59"/>
      <c r="B128" s="60"/>
      <c r="C128" s="61"/>
      <c r="D128" s="58"/>
      <c r="E128" s="124"/>
      <c r="F128" s="124"/>
      <c r="G128" s="124"/>
      <c r="H128" s="124" t="e">
        <f t="shared" si="33"/>
        <v>#DIV/0!</v>
      </c>
      <c r="I128" s="124" t="e">
        <f t="shared" si="34"/>
        <v>#DIV/0!</v>
      </c>
    </row>
    <row r="129" spans="1:9" x14ac:dyDescent="0.25">
      <c r="A129" s="59"/>
      <c r="B129" s="60"/>
      <c r="C129" s="61"/>
      <c r="D129" s="57" t="s">
        <v>96</v>
      </c>
      <c r="E129" s="125">
        <f t="shared" ref="E129" si="57">SUM(E64+E117)</f>
        <v>5057.9799999999996</v>
      </c>
      <c r="F129" s="125">
        <f t="shared" ref="F129:G129" si="58">SUM(F64+F117)</f>
        <v>6870</v>
      </c>
      <c r="G129" s="125">
        <f t="shared" si="58"/>
        <v>6434.01</v>
      </c>
      <c r="H129" s="125">
        <f t="shared" si="33"/>
        <v>127.20512932040064</v>
      </c>
      <c r="I129" s="125">
        <f t="shared" si="34"/>
        <v>93.653711790393018</v>
      </c>
    </row>
    <row r="130" spans="1:9" x14ac:dyDescent="0.25">
      <c r="A130" s="59"/>
      <c r="B130" s="60"/>
      <c r="C130" s="61"/>
      <c r="D130" s="58"/>
      <c r="E130" s="10"/>
      <c r="F130" s="10"/>
      <c r="G130" s="10"/>
      <c r="H130" s="10" t="e">
        <f t="shared" si="33"/>
        <v>#DIV/0!</v>
      </c>
      <c r="I130" s="10" t="e">
        <f t="shared" si="34"/>
        <v>#DIV/0!</v>
      </c>
    </row>
    <row r="131" spans="1:9" x14ac:dyDescent="0.25">
      <c r="A131" s="303" t="s">
        <v>27</v>
      </c>
      <c r="B131" s="304"/>
      <c r="C131" s="305"/>
      <c r="D131" s="23" t="s">
        <v>28</v>
      </c>
      <c r="E131" s="23" t="s">
        <v>177</v>
      </c>
      <c r="F131" s="23" t="s">
        <v>170</v>
      </c>
      <c r="G131" s="23" t="s">
        <v>178</v>
      </c>
      <c r="H131" s="23" t="e">
        <f t="shared" si="33"/>
        <v>#VALUE!</v>
      </c>
      <c r="I131" s="23" t="e">
        <f t="shared" si="34"/>
        <v>#VALUE!</v>
      </c>
    </row>
    <row r="132" spans="1:9" ht="15" customHeight="1" x14ac:dyDescent="0.25">
      <c r="A132" s="306" t="s">
        <v>97</v>
      </c>
      <c r="B132" s="307"/>
      <c r="C132" s="308"/>
      <c r="D132" s="115" t="s">
        <v>30</v>
      </c>
      <c r="E132" s="10"/>
      <c r="F132" s="10"/>
      <c r="G132" s="10"/>
      <c r="H132" s="10" t="e">
        <f t="shared" si="33"/>
        <v>#DIV/0!</v>
      </c>
      <c r="I132" s="10" t="e">
        <f t="shared" si="34"/>
        <v>#DIV/0!</v>
      </c>
    </row>
    <row r="133" spans="1:9" ht="25.5" customHeight="1" x14ac:dyDescent="0.25">
      <c r="A133" s="306" t="s">
        <v>130</v>
      </c>
      <c r="B133" s="307"/>
      <c r="C133" s="308"/>
      <c r="D133" s="115" t="s">
        <v>134</v>
      </c>
      <c r="E133" s="10"/>
      <c r="F133" s="10"/>
      <c r="G133" s="10"/>
      <c r="H133" s="10" t="e">
        <f t="shared" si="33"/>
        <v>#DIV/0!</v>
      </c>
      <c r="I133" s="10" t="e">
        <f t="shared" si="34"/>
        <v>#DIV/0!</v>
      </c>
    </row>
    <row r="134" spans="1:9" ht="15" customHeight="1" x14ac:dyDescent="0.25">
      <c r="A134" s="294">
        <v>44</v>
      </c>
      <c r="B134" s="295"/>
      <c r="C134" s="296"/>
      <c r="D134" s="116" t="s">
        <v>131</v>
      </c>
      <c r="E134" s="10"/>
      <c r="F134" s="10"/>
      <c r="G134" s="10"/>
      <c r="H134" s="10" t="e">
        <f t="shared" ref="H134:H198" si="59">G134/E134*100</f>
        <v>#DIV/0!</v>
      </c>
      <c r="I134" s="10" t="e">
        <f t="shared" ref="I134:I198" si="60">G134/F134*100</f>
        <v>#DIV/0!</v>
      </c>
    </row>
    <row r="135" spans="1:9" x14ac:dyDescent="0.25">
      <c r="A135" s="297">
        <v>3</v>
      </c>
      <c r="B135" s="298"/>
      <c r="C135" s="299"/>
      <c r="D135" s="117" t="s">
        <v>20</v>
      </c>
      <c r="E135" s="121">
        <f t="shared" ref="E135" si="61">SUM(E136+E146+E180+E184)</f>
        <v>68350.13</v>
      </c>
      <c r="F135" s="121">
        <f t="shared" ref="F135:G135" si="62">SUM(F136+F146+F180+F184)</f>
        <v>64262</v>
      </c>
      <c r="G135" s="121">
        <f t="shared" si="62"/>
        <v>66717.95</v>
      </c>
      <c r="H135" s="121">
        <f t="shared" si="59"/>
        <v>97.612030876898103</v>
      </c>
      <c r="I135" s="121">
        <f t="shared" si="60"/>
        <v>103.82177647754504</v>
      </c>
    </row>
    <row r="136" spans="1:9" x14ac:dyDescent="0.25">
      <c r="A136" s="300">
        <v>31</v>
      </c>
      <c r="B136" s="301"/>
      <c r="C136" s="302"/>
      <c r="D136" s="51" t="s">
        <v>21</v>
      </c>
      <c r="E136" s="122">
        <f t="shared" ref="E136" si="63">SUM(E137+E141+E143)</f>
        <v>0</v>
      </c>
      <c r="F136" s="122">
        <f t="shared" ref="F136" si="64">SUM(F137+F141+F143)</f>
        <v>0</v>
      </c>
      <c r="G136" s="122"/>
      <c r="H136" s="122" t="e">
        <f t="shared" si="59"/>
        <v>#DIV/0!</v>
      </c>
      <c r="I136" s="122" t="e">
        <f t="shared" si="60"/>
        <v>#DIV/0!</v>
      </c>
    </row>
    <row r="137" spans="1:9" ht="15" customHeight="1" x14ac:dyDescent="0.25">
      <c r="A137" s="46">
        <v>311</v>
      </c>
      <c r="B137" s="47"/>
      <c r="C137" s="48"/>
      <c r="D137" s="49" t="s">
        <v>38</v>
      </c>
      <c r="E137" s="123">
        <f t="shared" ref="E137" si="65">SUM(E138:E140)</f>
        <v>0</v>
      </c>
      <c r="F137" s="123">
        <f t="shared" ref="F137" si="66">SUM(F138:F140)</f>
        <v>0</v>
      </c>
      <c r="G137" s="123"/>
      <c r="H137" s="123" t="e">
        <f t="shared" si="59"/>
        <v>#DIV/0!</v>
      </c>
      <c r="I137" s="123" t="e">
        <f t="shared" si="60"/>
        <v>#DIV/0!</v>
      </c>
    </row>
    <row r="138" spans="1:9" x14ac:dyDescent="0.25">
      <c r="A138" s="112">
        <v>3111</v>
      </c>
      <c r="B138" s="113"/>
      <c r="C138" s="114"/>
      <c r="D138" s="111" t="s">
        <v>50</v>
      </c>
      <c r="E138" s="124">
        <v>0</v>
      </c>
      <c r="F138" s="124">
        <v>0</v>
      </c>
      <c r="G138" s="124"/>
      <c r="H138" s="124" t="e">
        <f t="shared" si="59"/>
        <v>#DIV/0!</v>
      </c>
      <c r="I138" s="124" t="e">
        <f t="shared" si="60"/>
        <v>#DIV/0!</v>
      </c>
    </row>
    <row r="139" spans="1:9" x14ac:dyDescent="0.25">
      <c r="A139" s="112">
        <v>3113</v>
      </c>
      <c r="B139" s="113"/>
      <c r="C139" s="114"/>
      <c r="D139" s="111" t="s">
        <v>51</v>
      </c>
      <c r="E139" s="124"/>
      <c r="F139" s="124"/>
      <c r="G139" s="124"/>
      <c r="H139" s="124" t="e">
        <f t="shared" si="59"/>
        <v>#DIV/0!</v>
      </c>
      <c r="I139" s="124" t="e">
        <f t="shared" si="60"/>
        <v>#DIV/0!</v>
      </c>
    </row>
    <row r="140" spans="1:9" x14ac:dyDescent="0.25">
      <c r="A140" s="112">
        <v>3114</v>
      </c>
      <c r="B140" s="113"/>
      <c r="C140" s="114"/>
      <c r="D140" s="111" t="s">
        <v>52</v>
      </c>
      <c r="E140" s="124"/>
      <c r="F140" s="124"/>
      <c r="G140" s="124"/>
      <c r="H140" s="124" t="e">
        <f t="shared" si="59"/>
        <v>#DIV/0!</v>
      </c>
      <c r="I140" s="124" t="e">
        <f t="shared" si="60"/>
        <v>#DIV/0!</v>
      </c>
    </row>
    <row r="141" spans="1:9" x14ac:dyDescent="0.25">
      <c r="A141" s="46">
        <v>312</v>
      </c>
      <c r="B141" s="47"/>
      <c r="C141" s="48"/>
      <c r="D141" s="49" t="s">
        <v>53</v>
      </c>
      <c r="E141" s="123">
        <f t="shared" ref="E141:F141" si="67">SUM(E142)</f>
        <v>0</v>
      </c>
      <c r="F141" s="123">
        <f t="shared" si="67"/>
        <v>0</v>
      </c>
      <c r="G141" s="123"/>
      <c r="H141" s="123" t="e">
        <f t="shared" si="59"/>
        <v>#DIV/0!</v>
      </c>
      <c r="I141" s="123" t="e">
        <f t="shared" si="60"/>
        <v>#DIV/0!</v>
      </c>
    </row>
    <row r="142" spans="1:9" x14ac:dyDescent="0.25">
      <c r="A142" s="112">
        <v>3121</v>
      </c>
      <c r="B142" s="113"/>
      <c r="C142" s="114"/>
      <c r="D142" s="111" t="s">
        <v>54</v>
      </c>
      <c r="E142" s="124"/>
      <c r="F142" s="124"/>
      <c r="G142" s="124"/>
      <c r="H142" s="124" t="e">
        <f t="shared" si="59"/>
        <v>#DIV/0!</v>
      </c>
      <c r="I142" s="124" t="e">
        <f t="shared" si="60"/>
        <v>#DIV/0!</v>
      </c>
    </row>
    <row r="143" spans="1:9" x14ac:dyDescent="0.25">
      <c r="A143" s="46">
        <v>313</v>
      </c>
      <c r="B143" s="47"/>
      <c r="C143" s="48"/>
      <c r="D143" s="49" t="s">
        <v>39</v>
      </c>
      <c r="E143" s="123">
        <f t="shared" ref="E143:F143" si="68">SUM(E144:E145)</f>
        <v>0</v>
      </c>
      <c r="F143" s="123">
        <f t="shared" si="68"/>
        <v>0</v>
      </c>
      <c r="G143" s="123"/>
      <c r="H143" s="123" t="e">
        <f t="shared" si="59"/>
        <v>#DIV/0!</v>
      </c>
      <c r="I143" s="123" t="e">
        <f t="shared" si="60"/>
        <v>#DIV/0!</v>
      </c>
    </row>
    <row r="144" spans="1:9" x14ac:dyDescent="0.25">
      <c r="A144" s="112">
        <v>3131</v>
      </c>
      <c r="B144" s="113"/>
      <c r="C144" s="114"/>
      <c r="D144" s="111" t="s">
        <v>55</v>
      </c>
      <c r="E144" s="124"/>
      <c r="F144" s="124"/>
      <c r="G144" s="124"/>
      <c r="H144" s="124" t="e">
        <f t="shared" si="59"/>
        <v>#DIV/0!</v>
      </c>
      <c r="I144" s="124" t="e">
        <f t="shared" si="60"/>
        <v>#DIV/0!</v>
      </c>
    </row>
    <row r="145" spans="1:9" ht="25.5" x14ac:dyDescent="0.25">
      <c r="A145" s="112">
        <v>3132</v>
      </c>
      <c r="B145" s="113"/>
      <c r="C145" s="114"/>
      <c r="D145" s="111" t="s">
        <v>56</v>
      </c>
      <c r="E145" s="124"/>
      <c r="F145" s="124"/>
      <c r="G145" s="124"/>
      <c r="H145" s="124" t="e">
        <f t="shared" si="59"/>
        <v>#DIV/0!</v>
      </c>
      <c r="I145" s="124" t="e">
        <f t="shared" si="60"/>
        <v>#DIV/0!</v>
      </c>
    </row>
    <row r="146" spans="1:9" x14ac:dyDescent="0.25">
      <c r="A146" s="300">
        <v>32</v>
      </c>
      <c r="B146" s="301"/>
      <c r="C146" s="302"/>
      <c r="D146" s="51" t="s">
        <v>29</v>
      </c>
      <c r="E146" s="122">
        <f>SUM(E147+E152+E160+E170+E172)</f>
        <v>67552.78</v>
      </c>
      <c r="F146" s="122">
        <f>SUM(F147+F152+F160+F170+F172)</f>
        <v>63430</v>
      </c>
      <c r="G146" s="122">
        <f>SUM(G147+G152+G160+G170+G172)</f>
        <v>65879.37</v>
      </c>
      <c r="H146" s="122">
        <f t="shared" si="59"/>
        <v>97.522811052335669</v>
      </c>
      <c r="I146" s="122">
        <f t="shared" si="60"/>
        <v>103.86153239791895</v>
      </c>
    </row>
    <row r="147" spans="1:9" x14ac:dyDescent="0.25">
      <c r="A147" s="46">
        <v>321</v>
      </c>
      <c r="B147" s="47"/>
      <c r="C147" s="48"/>
      <c r="D147" s="49" t="s">
        <v>40</v>
      </c>
      <c r="E147" s="123">
        <f t="shared" ref="E147" si="69">SUM(E148:E151)</f>
        <v>12661.19</v>
      </c>
      <c r="F147" s="123">
        <f t="shared" ref="F147:G147" si="70">SUM(F148:F151)</f>
        <v>9400</v>
      </c>
      <c r="G147" s="123">
        <f t="shared" si="70"/>
        <v>9314.48</v>
      </c>
      <c r="H147" s="123">
        <f t="shared" si="59"/>
        <v>73.567176545016693</v>
      </c>
      <c r="I147" s="123">
        <f t="shared" si="60"/>
        <v>99.090212765957446</v>
      </c>
    </row>
    <row r="148" spans="1:9" x14ac:dyDescent="0.25">
      <c r="A148" s="112">
        <v>3211</v>
      </c>
      <c r="B148" s="113"/>
      <c r="C148" s="114"/>
      <c r="D148" s="111" t="s">
        <v>57</v>
      </c>
      <c r="E148" s="124">
        <v>9585.99</v>
      </c>
      <c r="F148" s="124">
        <v>7000</v>
      </c>
      <c r="G148" s="124">
        <v>6904.88</v>
      </c>
      <c r="H148" s="124">
        <f t="shared" si="59"/>
        <v>72.030953506106314</v>
      </c>
      <c r="I148" s="124">
        <f t="shared" si="60"/>
        <v>98.641142857142867</v>
      </c>
    </row>
    <row r="149" spans="1:9" ht="25.5" x14ac:dyDescent="0.25">
      <c r="A149" s="112">
        <v>3212</v>
      </c>
      <c r="B149" s="113"/>
      <c r="C149" s="114"/>
      <c r="D149" s="111" t="s">
        <v>58</v>
      </c>
      <c r="E149" s="124"/>
      <c r="F149" s="124"/>
      <c r="G149" s="124"/>
      <c r="H149" s="124" t="e">
        <f t="shared" si="59"/>
        <v>#DIV/0!</v>
      </c>
      <c r="I149" s="124" t="e">
        <f t="shared" si="60"/>
        <v>#DIV/0!</v>
      </c>
    </row>
    <row r="150" spans="1:9" x14ac:dyDescent="0.25">
      <c r="A150" s="112">
        <v>3213</v>
      </c>
      <c r="B150" s="113"/>
      <c r="C150" s="114"/>
      <c r="D150" s="111" t="s">
        <v>59</v>
      </c>
      <c r="E150" s="124">
        <v>1045</v>
      </c>
      <c r="F150" s="124">
        <v>900</v>
      </c>
      <c r="G150" s="124">
        <v>820</v>
      </c>
      <c r="H150" s="124">
        <f t="shared" si="59"/>
        <v>78.4688995215311</v>
      </c>
      <c r="I150" s="124">
        <f t="shared" si="60"/>
        <v>91.111111111111114</v>
      </c>
    </row>
    <row r="151" spans="1:9" ht="25.5" x14ac:dyDescent="0.25">
      <c r="A151" s="112">
        <v>3214</v>
      </c>
      <c r="B151" s="113"/>
      <c r="C151" s="114"/>
      <c r="D151" s="111" t="s">
        <v>60</v>
      </c>
      <c r="E151" s="124">
        <v>2030.2</v>
      </c>
      <c r="F151" s="124">
        <v>1500</v>
      </c>
      <c r="G151" s="124">
        <v>1589.6</v>
      </c>
      <c r="H151" s="124">
        <f t="shared" si="59"/>
        <v>78.297704659639436</v>
      </c>
      <c r="I151" s="124">
        <f t="shared" si="60"/>
        <v>105.97333333333331</v>
      </c>
    </row>
    <row r="152" spans="1:9" x14ac:dyDescent="0.25">
      <c r="A152" s="46">
        <v>322</v>
      </c>
      <c r="B152" s="47"/>
      <c r="C152" s="48"/>
      <c r="D152" s="49" t="s">
        <v>41</v>
      </c>
      <c r="E152" s="123">
        <f t="shared" ref="E152" si="71">SUM(E153:E159)</f>
        <v>30176.720000000001</v>
      </c>
      <c r="F152" s="123">
        <f t="shared" ref="F152:G152" si="72">SUM(F153:F159)</f>
        <v>31320</v>
      </c>
      <c r="G152" s="123">
        <f t="shared" si="72"/>
        <v>34119.69</v>
      </c>
      <c r="H152" s="123">
        <f t="shared" si="59"/>
        <v>113.06626432561259</v>
      </c>
      <c r="I152" s="123">
        <f t="shared" si="60"/>
        <v>108.93898467432952</v>
      </c>
    </row>
    <row r="153" spans="1:9" ht="25.5" x14ac:dyDescent="0.25">
      <c r="A153" s="112">
        <v>3221</v>
      </c>
      <c r="B153" s="113"/>
      <c r="C153" s="114"/>
      <c r="D153" s="111" t="s">
        <v>61</v>
      </c>
      <c r="E153" s="124">
        <v>10590.12</v>
      </c>
      <c r="F153" s="124">
        <v>10000</v>
      </c>
      <c r="G153" s="124">
        <v>10592.61</v>
      </c>
      <c r="H153" s="124">
        <f t="shared" si="59"/>
        <v>100.02351248144497</v>
      </c>
      <c r="I153" s="124">
        <f t="shared" si="60"/>
        <v>105.92610000000001</v>
      </c>
    </row>
    <row r="154" spans="1:9" x14ac:dyDescent="0.25">
      <c r="A154" s="112">
        <v>3222</v>
      </c>
      <c r="B154" s="113"/>
      <c r="C154" s="114"/>
      <c r="D154" s="111" t="s">
        <v>62</v>
      </c>
      <c r="E154" s="124"/>
      <c r="F154" s="124"/>
      <c r="G154" s="124"/>
      <c r="H154" s="124" t="e">
        <f t="shared" si="59"/>
        <v>#DIV/0!</v>
      </c>
      <c r="I154" s="124" t="e">
        <f t="shared" si="60"/>
        <v>#DIV/0!</v>
      </c>
    </row>
    <row r="155" spans="1:9" x14ac:dyDescent="0.25">
      <c r="A155" s="112">
        <v>3223</v>
      </c>
      <c r="B155" s="113"/>
      <c r="C155" s="114"/>
      <c r="D155" s="111" t="s">
        <v>63</v>
      </c>
      <c r="E155" s="124">
        <v>13375.95</v>
      </c>
      <c r="F155" s="124">
        <v>16000</v>
      </c>
      <c r="G155" s="124">
        <v>18616.28</v>
      </c>
      <c r="H155" s="124">
        <f t="shared" si="59"/>
        <v>139.17725469966618</v>
      </c>
      <c r="I155" s="124">
        <f t="shared" si="60"/>
        <v>116.35175</v>
      </c>
    </row>
    <row r="156" spans="1:9" ht="25.5" x14ac:dyDescent="0.25">
      <c r="A156" s="112">
        <v>3224</v>
      </c>
      <c r="B156" s="113"/>
      <c r="C156" s="114"/>
      <c r="D156" s="111" t="s">
        <v>64</v>
      </c>
      <c r="E156" s="124">
        <v>1973.24</v>
      </c>
      <c r="F156" s="124">
        <v>2500</v>
      </c>
      <c r="G156" s="124">
        <v>2163.0300000000002</v>
      </c>
      <c r="H156" s="124">
        <f t="shared" si="59"/>
        <v>109.61819140094464</v>
      </c>
      <c r="I156" s="124">
        <f t="shared" si="60"/>
        <v>86.521200000000007</v>
      </c>
    </row>
    <row r="157" spans="1:9" x14ac:dyDescent="0.25">
      <c r="A157" s="112">
        <v>3225</v>
      </c>
      <c r="B157" s="113"/>
      <c r="C157" s="114"/>
      <c r="D157" s="111" t="s">
        <v>65</v>
      </c>
      <c r="E157" s="124">
        <v>4237.41</v>
      </c>
      <c r="F157" s="124">
        <v>2000</v>
      </c>
      <c r="G157" s="124">
        <v>1931.98</v>
      </c>
      <c r="H157" s="124">
        <f t="shared" si="59"/>
        <v>45.593416733334749</v>
      </c>
      <c r="I157" s="124">
        <f t="shared" si="60"/>
        <v>96.599000000000004</v>
      </c>
    </row>
    <row r="158" spans="1:9" ht="25.5" x14ac:dyDescent="0.25">
      <c r="A158" s="112">
        <v>3226</v>
      </c>
      <c r="B158" s="113"/>
      <c r="C158" s="114"/>
      <c r="D158" s="111" t="s">
        <v>66</v>
      </c>
      <c r="E158" s="124"/>
      <c r="F158" s="124"/>
      <c r="G158" s="124"/>
      <c r="H158" s="124" t="e">
        <f t="shared" si="59"/>
        <v>#DIV/0!</v>
      </c>
      <c r="I158" s="124" t="e">
        <f t="shared" si="60"/>
        <v>#DIV/0!</v>
      </c>
    </row>
    <row r="159" spans="1:9" ht="25.5" x14ac:dyDescent="0.25">
      <c r="A159" s="112">
        <v>3227</v>
      </c>
      <c r="B159" s="113"/>
      <c r="C159" s="114"/>
      <c r="D159" s="111" t="s">
        <v>67</v>
      </c>
      <c r="E159" s="124"/>
      <c r="F159" s="124">
        <v>820</v>
      </c>
      <c r="G159" s="124">
        <v>815.79</v>
      </c>
      <c r="H159" s="124" t="e">
        <f t="shared" si="59"/>
        <v>#DIV/0!</v>
      </c>
      <c r="I159" s="124">
        <f t="shared" si="60"/>
        <v>99.486585365853657</v>
      </c>
    </row>
    <row r="160" spans="1:9" x14ac:dyDescent="0.25">
      <c r="A160" s="46">
        <v>323</v>
      </c>
      <c r="B160" s="47"/>
      <c r="C160" s="48"/>
      <c r="D160" s="49" t="s">
        <v>42</v>
      </c>
      <c r="E160" s="123">
        <f t="shared" ref="E160" si="73">SUM(E161:E169)</f>
        <v>24070.53</v>
      </c>
      <c r="F160" s="123">
        <f t="shared" ref="F160:G160" si="74">SUM(F161:F169)</f>
        <v>21410</v>
      </c>
      <c r="G160" s="123">
        <f t="shared" si="74"/>
        <v>21184.42</v>
      </c>
      <c r="H160" s="123">
        <f t="shared" si="59"/>
        <v>88.009777931769676</v>
      </c>
      <c r="I160" s="123">
        <f t="shared" si="60"/>
        <v>98.946380196169997</v>
      </c>
    </row>
    <row r="161" spans="1:9" x14ac:dyDescent="0.25">
      <c r="A161" s="112">
        <v>3231</v>
      </c>
      <c r="B161" s="113"/>
      <c r="C161" s="114"/>
      <c r="D161" s="111" t="s">
        <v>68</v>
      </c>
      <c r="E161" s="124">
        <v>3387.58</v>
      </c>
      <c r="F161" s="124">
        <v>3300</v>
      </c>
      <c r="G161" s="124">
        <v>3535.66</v>
      </c>
      <c r="H161" s="124">
        <f t="shared" si="59"/>
        <v>104.37126208089551</v>
      </c>
      <c r="I161" s="124">
        <f t="shared" si="60"/>
        <v>107.14121212121212</v>
      </c>
    </row>
    <row r="162" spans="1:9" ht="25.5" x14ac:dyDescent="0.25">
      <c r="A162" s="112">
        <v>3232</v>
      </c>
      <c r="B162" s="113"/>
      <c r="C162" s="114"/>
      <c r="D162" s="111" t="s">
        <v>69</v>
      </c>
      <c r="E162" s="124">
        <v>5528.81</v>
      </c>
      <c r="F162" s="124">
        <v>5000</v>
      </c>
      <c r="G162" s="124">
        <v>4661.5</v>
      </c>
      <c r="H162" s="124">
        <f t="shared" si="59"/>
        <v>84.312899159131888</v>
      </c>
      <c r="I162" s="124">
        <f t="shared" si="60"/>
        <v>93.23</v>
      </c>
    </row>
    <row r="163" spans="1:9" x14ac:dyDescent="0.25">
      <c r="A163" s="112">
        <v>3233</v>
      </c>
      <c r="B163" s="113"/>
      <c r="C163" s="114"/>
      <c r="D163" s="111" t="s">
        <v>70</v>
      </c>
      <c r="E163" s="124">
        <v>1114.49</v>
      </c>
      <c r="F163" s="124"/>
      <c r="G163" s="124"/>
      <c r="H163" s="124">
        <f t="shared" si="59"/>
        <v>0</v>
      </c>
      <c r="I163" s="124" t="e">
        <f t="shared" si="60"/>
        <v>#DIV/0!</v>
      </c>
    </row>
    <row r="164" spans="1:9" x14ac:dyDescent="0.25">
      <c r="A164" s="112">
        <v>3234</v>
      </c>
      <c r="B164" s="113"/>
      <c r="C164" s="114"/>
      <c r="D164" s="111" t="s">
        <v>71</v>
      </c>
      <c r="E164" s="124">
        <v>3722.25</v>
      </c>
      <c r="F164" s="124">
        <v>4150</v>
      </c>
      <c r="G164" s="124">
        <v>4483.41</v>
      </c>
      <c r="H164" s="124">
        <f t="shared" si="59"/>
        <v>120.44892202296997</v>
      </c>
      <c r="I164" s="124">
        <f t="shared" si="60"/>
        <v>108.03397590361445</v>
      </c>
    </row>
    <row r="165" spans="1:9" x14ac:dyDescent="0.25">
      <c r="A165" s="112">
        <v>3235</v>
      </c>
      <c r="B165" s="113"/>
      <c r="C165" s="114"/>
      <c r="D165" s="111" t="s">
        <v>72</v>
      </c>
      <c r="E165" s="124">
        <v>1292</v>
      </c>
      <c r="F165" s="124">
        <v>1360</v>
      </c>
      <c r="G165" s="124">
        <v>1284.3499999999999</v>
      </c>
      <c r="H165" s="124">
        <f t="shared" si="59"/>
        <v>99.407894736842096</v>
      </c>
      <c r="I165" s="124">
        <f t="shared" si="60"/>
        <v>94.4375</v>
      </c>
    </row>
    <row r="166" spans="1:9" x14ac:dyDescent="0.25">
      <c r="A166" s="112">
        <v>3236</v>
      </c>
      <c r="B166" s="113"/>
      <c r="C166" s="114"/>
      <c r="D166" s="111" t="s">
        <v>73</v>
      </c>
      <c r="E166" s="124">
        <v>1176.72</v>
      </c>
      <c r="F166" s="124">
        <v>1000</v>
      </c>
      <c r="G166" s="124">
        <v>1217.01</v>
      </c>
      <c r="H166" s="124">
        <f t="shared" si="59"/>
        <v>103.42392412808483</v>
      </c>
      <c r="I166" s="124">
        <f t="shared" si="60"/>
        <v>121.70099999999999</v>
      </c>
    </row>
    <row r="167" spans="1:9" x14ac:dyDescent="0.25">
      <c r="A167" s="112">
        <v>3237</v>
      </c>
      <c r="B167" s="113"/>
      <c r="C167" s="114"/>
      <c r="D167" s="111" t="s">
        <v>74</v>
      </c>
      <c r="E167" s="124">
        <v>4905.1899999999996</v>
      </c>
      <c r="F167" s="124">
        <v>2500</v>
      </c>
      <c r="G167" s="124">
        <v>2285.5300000000002</v>
      </c>
      <c r="H167" s="124">
        <f t="shared" si="59"/>
        <v>46.59411765905093</v>
      </c>
      <c r="I167" s="124">
        <f t="shared" si="60"/>
        <v>91.421199999999999</v>
      </c>
    </row>
    <row r="168" spans="1:9" x14ac:dyDescent="0.25">
      <c r="A168" s="112">
        <v>3238</v>
      </c>
      <c r="B168" s="113"/>
      <c r="C168" s="114"/>
      <c r="D168" s="111" t="s">
        <v>75</v>
      </c>
      <c r="E168" s="124">
        <v>2173.4499999999998</v>
      </c>
      <c r="F168" s="124">
        <v>3500</v>
      </c>
      <c r="G168" s="124">
        <v>3180.43</v>
      </c>
      <c r="H168" s="124">
        <f t="shared" si="59"/>
        <v>146.33094849202882</v>
      </c>
      <c r="I168" s="124">
        <f t="shared" si="60"/>
        <v>90.869428571428571</v>
      </c>
    </row>
    <row r="169" spans="1:9" x14ac:dyDescent="0.25">
      <c r="A169" s="112">
        <v>3239</v>
      </c>
      <c r="B169" s="113"/>
      <c r="C169" s="114"/>
      <c r="D169" s="111" t="s">
        <v>76</v>
      </c>
      <c r="E169" s="124">
        <v>770.04</v>
      </c>
      <c r="F169" s="124">
        <v>600</v>
      </c>
      <c r="G169" s="124">
        <v>536.53</v>
      </c>
      <c r="H169" s="124">
        <f t="shared" si="59"/>
        <v>69.675601267466618</v>
      </c>
      <c r="I169" s="124">
        <f t="shared" si="60"/>
        <v>89.421666666666667</v>
      </c>
    </row>
    <row r="170" spans="1:9" ht="25.5" x14ac:dyDescent="0.25">
      <c r="A170" s="46">
        <v>324</v>
      </c>
      <c r="B170" s="47"/>
      <c r="C170" s="48"/>
      <c r="D170" s="49" t="s">
        <v>77</v>
      </c>
      <c r="E170" s="123"/>
      <c r="F170" s="123"/>
      <c r="G170" s="123"/>
      <c r="H170" s="123" t="e">
        <f t="shared" si="59"/>
        <v>#DIV/0!</v>
      </c>
      <c r="I170" s="123" t="e">
        <f t="shared" si="60"/>
        <v>#DIV/0!</v>
      </c>
    </row>
    <row r="171" spans="1:9" ht="25.5" x14ac:dyDescent="0.25">
      <c r="A171" s="112">
        <v>3241</v>
      </c>
      <c r="B171" s="113"/>
      <c r="C171" s="114"/>
      <c r="D171" s="111" t="s">
        <v>103</v>
      </c>
      <c r="E171" s="124"/>
      <c r="F171" s="124"/>
      <c r="G171" s="124"/>
      <c r="H171" s="124" t="e">
        <f t="shared" si="59"/>
        <v>#DIV/0!</v>
      </c>
      <c r="I171" s="124" t="e">
        <f t="shared" si="60"/>
        <v>#DIV/0!</v>
      </c>
    </row>
    <row r="172" spans="1:9" ht="25.5" x14ac:dyDescent="0.25">
      <c r="A172" s="46">
        <v>329</v>
      </c>
      <c r="B172" s="47"/>
      <c r="C172" s="48"/>
      <c r="D172" s="49" t="s">
        <v>78</v>
      </c>
      <c r="E172" s="123">
        <f t="shared" ref="E172" si="75">SUM(E173:E179)</f>
        <v>644.34</v>
      </c>
      <c r="F172" s="123">
        <f t="shared" ref="F172:G172" si="76">SUM(F173:F179)</f>
        <v>1300</v>
      </c>
      <c r="G172" s="123">
        <f t="shared" si="76"/>
        <v>1260.78</v>
      </c>
      <c r="H172" s="123">
        <f t="shared" si="59"/>
        <v>195.66998789458981</v>
      </c>
      <c r="I172" s="123">
        <f t="shared" si="60"/>
        <v>96.983076923076922</v>
      </c>
    </row>
    <row r="173" spans="1:9" ht="38.25" x14ac:dyDescent="0.25">
      <c r="A173" s="112">
        <v>3291</v>
      </c>
      <c r="B173" s="113"/>
      <c r="C173" s="114"/>
      <c r="D173" s="111" t="s">
        <v>79</v>
      </c>
      <c r="E173" s="124"/>
      <c r="F173" s="124"/>
      <c r="G173" s="124"/>
      <c r="H173" s="124" t="e">
        <f t="shared" si="59"/>
        <v>#DIV/0!</v>
      </c>
      <c r="I173" s="124" t="e">
        <f t="shared" si="60"/>
        <v>#DIV/0!</v>
      </c>
    </row>
    <row r="174" spans="1:9" x14ac:dyDescent="0.25">
      <c r="A174" s="112">
        <v>3292</v>
      </c>
      <c r="B174" s="113"/>
      <c r="C174" s="114"/>
      <c r="D174" s="111" t="s">
        <v>80</v>
      </c>
      <c r="E174" s="124"/>
      <c r="F174" s="124"/>
      <c r="G174" s="124"/>
      <c r="H174" s="124" t="e">
        <f t="shared" si="59"/>
        <v>#DIV/0!</v>
      </c>
      <c r="I174" s="124" t="e">
        <f t="shared" si="60"/>
        <v>#DIV/0!</v>
      </c>
    </row>
    <row r="175" spans="1:9" x14ac:dyDescent="0.25">
      <c r="A175" s="112">
        <v>3293</v>
      </c>
      <c r="B175" s="113"/>
      <c r="C175" s="114"/>
      <c r="D175" s="111" t="s">
        <v>81</v>
      </c>
      <c r="E175" s="124">
        <v>189.69</v>
      </c>
      <c r="F175" s="124"/>
      <c r="G175" s="124"/>
      <c r="H175" s="124">
        <f t="shared" si="59"/>
        <v>0</v>
      </c>
      <c r="I175" s="124" t="e">
        <f t="shared" si="60"/>
        <v>#DIV/0!</v>
      </c>
    </row>
    <row r="176" spans="1:9" x14ac:dyDescent="0.25">
      <c r="A176" s="112">
        <v>3294</v>
      </c>
      <c r="B176" s="113"/>
      <c r="C176" s="114"/>
      <c r="D176" s="111" t="s">
        <v>82</v>
      </c>
      <c r="E176" s="124">
        <v>301.36</v>
      </c>
      <c r="F176" s="124">
        <v>500</v>
      </c>
      <c r="G176" s="124">
        <v>463.09</v>
      </c>
      <c r="H176" s="124">
        <f t="shared" si="59"/>
        <v>153.66671091053888</v>
      </c>
      <c r="I176" s="124">
        <f t="shared" si="60"/>
        <v>92.617999999999995</v>
      </c>
    </row>
    <row r="177" spans="1:9" x14ac:dyDescent="0.25">
      <c r="A177" s="112">
        <v>3295</v>
      </c>
      <c r="B177" s="113"/>
      <c r="C177" s="114"/>
      <c r="D177" s="111" t="s">
        <v>83</v>
      </c>
      <c r="E177" s="124">
        <v>103.37</v>
      </c>
      <c r="F177" s="124">
        <v>640</v>
      </c>
      <c r="G177" s="124">
        <v>637.69000000000005</v>
      </c>
      <c r="H177" s="124">
        <f t="shared" si="59"/>
        <v>616.90045467737264</v>
      </c>
      <c r="I177" s="124">
        <f t="shared" si="60"/>
        <v>99.639062500000009</v>
      </c>
    </row>
    <row r="178" spans="1:9" x14ac:dyDescent="0.25">
      <c r="A178" s="112">
        <v>3296</v>
      </c>
      <c r="B178" s="113"/>
      <c r="C178" s="114"/>
      <c r="D178" s="111" t="s">
        <v>84</v>
      </c>
      <c r="E178" s="124"/>
      <c r="F178" s="124"/>
      <c r="G178" s="124"/>
      <c r="H178" s="124" t="e">
        <f t="shared" si="59"/>
        <v>#DIV/0!</v>
      </c>
      <c r="I178" s="124" t="e">
        <f t="shared" si="60"/>
        <v>#DIV/0!</v>
      </c>
    </row>
    <row r="179" spans="1:9" ht="25.5" x14ac:dyDescent="0.25">
      <c r="A179" s="112">
        <v>3299</v>
      </c>
      <c r="B179" s="113"/>
      <c r="C179" s="114"/>
      <c r="D179" s="111" t="s">
        <v>43</v>
      </c>
      <c r="E179" s="124">
        <v>49.92</v>
      </c>
      <c r="F179" s="124">
        <v>160</v>
      </c>
      <c r="G179" s="124">
        <v>160</v>
      </c>
      <c r="H179" s="124">
        <f t="shared" si="59"/>
        <v>320.5128205128205</v>
      </c>
      <c r="I179" s="124">
        <f t="shared" si="60"/>
        <v>100</v>
      </c>
    </row>
    <row r="180" spans="1:9" x14ac:dyDescent="0.25">
      <c r="A180" s="118">
        <v>34</v>
      </c>
      <c r="B180" s="119"/>
      <c r="C180" s="120"/>
      <c r="D180" s="51" t="s">
        <v>44</v>
      </c>
      <c r="E180" s="122">
        <f t="shared" ref="E180:G180" si="77">SUM(E181)</f>
        <v>797.35</v>
      </c>
      <c r="F180" s="122">
        <f t="shared" si="77"/>
        <v>832</v>
      </c>
      <c r="G180" s="122">
        <f t="shared" si="77"/>
        <v>838.58</v>
      </c>
      <c r="H180" s="122">
        <f t="shared" si="59"/>
        <v>105.17087853514768</v>
      </c>
      <c r="I180" s="122">
        <f t="shared" si="60"/>
        <v>100.79086538461539</v>
      </c>
    </row>
    <row r="181" spans="1:9" x14ac:dyDescent="0.25">
      <c r="A181" s="46">
        <v>343</v>
      </c>
      <c r="B181" s="47"/>
      <c r="C181" s="48"/>
      <c r="D181" s="49" t="s">
        <v>45</v>
      </c>
      <c r="E181" s="123">
        <f t="shared" ref="E181" si="78">SUM(E182:E183)</f>
        <v>797.35</v>
      </c>
      <c r="F181" s="123">
        <f t="shared" ref="F181:G181" si="79">SUM(F182:F183)</f>
        <v>832</v>
      </c>
      <c r="G181" s="123">
        <f t="shared" si="79"/>
        <v>838.58</v>
      </c>
      <c r="H181" s="123">
        <f t="shared" si="59"/>
        <v>105.17087853514768</v>
      </c>
      <c r="I181" s="123">
        <f t="shared" si="60"/>
        <v>100.79086538461539</v>
      </c>
    </row>
    <row r="182" spans="1:9" ht="25.5" x14ac:dyDescent="0.25">
      <c r="A182" s="112">
        <v>3431</v>
      </c>
      <c r="B182" s="113"/>
      <c r="C182" s="114"/>
      <c r="D182" s="111" t="s">
        <v>85</v>
      </c>
      <c r="E182" s="124">
        <v>797.35</v>
      </c>
      <c r="F182" s="124">
        <v>830</v>
      </c>
      <c r="G182" s="124">
        <v>836.62</v>
      </c>
      <c r="H182" s="124">
        <f t="shared" si="59"/>
        <v>104.92506427541231</v>
      </c>
      <c r="I182" s="124">
        <f t="shared" si="60"/>
        <v>100.79759036144577</v>
      </c>
    </row>
    <row r="183" spans="1:9" x14ac:dyDescent="0.25">
      <c r="A183" s="112">
        <v>3433</v>
      </c>
      <c r="B183" s="113"/>
      <c r="C183" s="114"/>
      <c r="D183" s="111" t="s">
        <v>86</v>
      </c>
      <c r="E183" s="124"/>
      <c r="F183" s="124">
        <v>2</v>
      </c>
      <c r="G183" s="124">
        <v>1.96</v>
      </c>
      <c r="H183" s="124" t="e">
        <f t="shared" si="59"/>
        <v>#DIV/0!</v>
      </c>
      <c r="I183" s="124">
        <f t="shared" si="60"/>
        <v>98</v>
      </c>
    </row>
    <row r="184" spans="1:9" ht="38.25" x14ac:dyDescent="0.25">
      <c r="A184" s="118">
        <v>37</v>
      </c>
      <c r="B184" s="119"/>
      <c r="C184" s="120"/>
      <c r="D184" s="51" t="s">
        <v>46</v>
      </c>
      <c r="E184" s="122">
        <f t="shared" ref="E184:F184" si="80">SUM(E185)</f>
        <v>0</v>
      </c>
      <c r="F184" s="122">
        <f t="shared" si="80"/>
        <v>0</v>
      </c>
      <c r="G184" s="122"/>
      <c r="H184" s="122" t="e">
        <f t="shared" si="59"/>
        <v>#DIV/0!</v>
      </c>
      <c r="I184" s="122" t="e">
        <f t="shared" si="60"/>
        <v>#DIV/0!</v>
      </c>
    </row>
    <row r="185" spans="1:9" ht="25.5" x14ac:dyDescent="0.25">
      <c r="A185" s="46">
        <v>372</v>
      </c>
      <c r="B185" s="47"/>
      <c r="C185" s="48"/>
      <c r="D185" s="49" t="s">
        <v>47</v>
      </c>
      <c r="E185" s="123"/>
      <c r="F185" s="123"/>
      <c r="G185" s="123"/>
      <c r="H185" s="123" t="e">
        <f t="shared" si="59"/>
        <v>#DIV/0!</v>
      </c>
      <c r="I185" s="123" t="e">
        <f t="shared" si="60"/>
        <v>#DIV/0!</v>
      </c>
    </row>
    <row r="186" spans="1:9" ht="25.5" x14ac:dyDescent="0.25">
      <c r="A186" s="112">
        <v>3721</v>
      </c>
      <c r="B186" s="113"/>
      <c r="C186" s="114"/>
      <c r="D186" s="111" t="s">
        <v>87</v>
      </c>
      <c r="E186" s="124"/>
      <c r="F186" s="124"/>
      <c r="G186" s="124"/>
      <c r="H186" s="124" t="e">
        <f t="shared" si="59"/>
        <v>#DIV/0!</v>
      </c>
      <c r="I186" s="124" t="e">
        <f t="shared" si="60"/>
        <v>#DIV/0!</v>
      </c>
    </row>
    <row r="187" spans="1:9" ht="25.5" x14ac:dyDescent="0.25">
      <c r="A187" s="112">
        <v>3722</v>
      </c>
      <c r="B187" s="113"/>
      <c r="C187" s="114"/>
      <c r="D187" s="111" t="s">
        <v>88</v>
      </c>
      <c r="E187" s="124"/>
      <c r="F187" s="124"/>
      <c r="G187" s="124"/>
      <c r="H187" s="124" t="e">
        <f t="shared" si="59"/>
        <v>#DIV/0!</v>
      </c>
      <c r="I187" s="124" t="e">
        <f t="shared" si="60"/>
        <v>#DIV/0!</v>
      </c>
    </row>
    <row r="188" spans="1:9" ht="38.25" x14ac:dyDescent="0.25">
      <c r="A188" s="53">
        <v>4</v>
      </c>
      <c r="B188" s="54"/>
      <c r="C188" s="55"/>
      <c r="D188" s="117" t="s">
        <v>36</v>
      </c>
      <c r="E188" s="121">
        <f t="shared" ref="E188:G188" si="81">SUM(E189)</f>
        <v>511.32</v>
      </c>
      <c r="F188" s="121">
        <f t="shared" si="81"/>
        <v>2400</v>
      </c>
      <c r="G188" s="121">
        <f t="shared" si="81"/>
        <v>2517.84</v>
      </c>
      <c r="H188" s="121">
        <f t="shared" si="59"/>
        <v>492.41961980755696</v>
      </c>
      <c r="I188" s="121">
        <f t="shared" si="60"/>
        <v>104.91000000000001</v>
      </c>
    </row>
    <row r="189" spans="1:9" ht="38.25" x14ac:dyDescent="0.25">
      <c r="A189" s="118">
        <v>42</v>
      </c>
      <c r="B189" s="119"/>
      <c r="C189" s="120"/>
      <c r="D189" s="51" t="s">
        <v>36</v>
      </c>
      <c r="E189" s="122">
        <f>SUM(E191+E198+E190)</f>
        <v>511.32</v>
      </c>
      <c r="F189" s="122">
        <f t="shared" ref="F189:G189" si="82">SUM(F191+F198)</f>
        <v>2400</v>
      </c>
      <c r="G189" s="122">
        <f t="shared" si="82"/>
        <v>2517.84</v>
      </c>
      <c r="H189" s="122">
        <f t="shared" si="59"/>
        <v>492.41961980755696</v>
      </c>
      <c r="I189" s="122">
        <f t="shared" si="60"/>
        <v>104.91000000000001</v>
      </c>
    </row>
    <row r="190" spans="1:9" x14ac:dyDescent="0.25">
      <c r="A190" s="259">
        <v>421</v>
      </c>
      <c r="B190" s="260"/>
      <c r="C190" s="261"/>
      <c r="D190" s="262" t="s">
        <v>196</v>
      </c>
      <c r="E190" s="263">
        <v>275.69</v>
      </c>
      <c r="F190" s="263"/>
      <c r="G190" s="263"/>
      <c r="H190" s="263"/>
      <c r="I190" s="263"/>
    </row>
    <row r="191" spans="1:9" x14ac:dyDescent="0.25">
      <c r="A191" s="46">
        <v>422</v>
      </c>
      <c r="B191" s="47"/>
      <c r="C191" s="48"/>
      <c r="D191" s="49" t="s">
        <v>48</v>
      </c>
      <c r="E191" s="123">
        <f t="shared" ref="E191" si="83">SUM(E192:E197)</f>
        <v>0</v>
      </c>
      <c r="F191" s="123">
        <f t="shared" ref="F191:G191" si="84">SUM(F192:F197)</f>
        <v>2400</v>
      </c>
      <c r="G191" s="123">
        <f t="shared" si="84"/>
        <v>2400.38</v>
      </c>
      <c r="H191" s="123" t="e">
        <f t="shared" si="59"/>
        <v>#DIV/0!</v>
      </c>
      <c r="I191" s="123">
        <f t="shared" si="60"/>
        <v>100.01583333333335</v>
      </c>
    </row>
    <row r="192" spans="1:9" x14ac:dyDescent="0.25">
      <c r="A192" s="112">
        <v>4221</v>
      </c>
      <c r="B192" s="113"/>
      <c r="C192" s="114"/>
      <c r="D192" s="111" t="s">
        <v>89</v>
      </c>
      <c r="E192" s="124"/>
      <c r="F192" s="124"/>
      <c r="G192" s="124"/>
      <c r="H192" s="124" t="e">
        <f t="shared" si="59"/>
        <v>#DIV/0!</v>
      </c>
      <c r="I192" s="124" t="e">
        <f t="shared" si="60"/>
        <v>#DIV/0!</v>
      </c>
    </row>
    <row r="193" spans="1:9" x14ac:dyDescent="0.25">
      <c r="A193" s="112">
        <v>4222</v>
      </c>
      <c r="B193" s="113"/>
      <c r="C193" s="114"/>
      <c r="D193" s="111" t="s">
        <v>90</v>
      </c>
      <c r="E193" s="124"/>
      <c r="F193" s="124"/>
      <c r="G193" s="124"/>
      <c r="H193" s="124" t="e">
        <f t="shared" si="59"/>
        <v>#DIV/0!</v>
      </c>
      <c r="I193" s="124" t="e">
        <f t="shared" si="60"/>
        <v>#DIV/0!</v>
      </c>
    </row>
    <row r="194" spans="1:9" x14ac:dyDescent="0.25">
      <c r="A194" s="112">
        <v>4223</v>
      </c>
      <c r="B194" s="113"/>
      <c r="C194" s="114"/>
      <c r="D194" s="111" t="s">
        <v>91</v>
      </c>
      <c r="E194" s="124"/>
      <c r="F194" s="124">
        <v>2400</v>
      </c>
      <c r="G194" s="124">
        <v>2400.38</v>
      </c>
      <c r="H194" s="124" t="e">
        <f t="shared" si="59"/>
        <v>#DIV/0!</v>
      </c>
      <c r="I194" s="124">
        <f t="shared" si="60"/>
        <v>100.01583333333335</v>
      </c>
    </row>
    <row r="195" spans="1:9" x14ac:dyDescent="0.25">
      <c r="A195" s="112">
        <v>4225</v>
      </c>
      <c r="B195" s="113"/>
      <c r="C195" s="114"/>
      <c r="D195" s="111" t="s">
        <v>92</v>
      </c>
      <c r="E195" s="124"/>
      <c r="F195" s="124"/>
      <c r="G195" s="124"/>
      <c r="H195" s="124" t="e">
        <f t="shared" si="59"/>
        <v>#DIV/0!</v>
      </c>
      <c r="I195" s="124" t="e">
        <f t="shared" si="60"/>
        <v>#DIV/0!</v>
      </c>
    </row>
    <row r="196" spans="1:9" x14ac:dyDescent="0.25">
      <c r="A196" s="112">
        <v>4226</v>
      </c>
      <c r="B196" s="113"/>
      <c r="C196" s="114"/>
      <c r="D196" s="111" t="s">
        <v>93</v>
      </c>
      <c r="E196" s="124"/>
      <c r="F196" s="124"/>
      <c r="G196" s="124"/>
      <c r="H196" s="124" t="e">
        <f t="shared" si="59"/>
        <v>#DIV/0!</v>
      </c>
      <c r="I196" s="124" t="e">
        <f t="shared" si="60"/>
        <v>#DIV/0!</v>
      </c>
    </row>
    <row r="197" spans="1:9" ht="25.5" x14ac:dyDescent="0.25">
      <c r="A197" s="112">
        <v>4227</v>
      </c>
      <c r="B197" s="113"/>
      <c r="C197" s="114"/>
      <c r="D197" s="111" t="s">
        <v>94</v>
      </c>
      <c r="E197" s="124"/>
      <c r="F197" s="124"/>
      <c r="G197" s="124"/>
      <c r="H197" s="124" t="e">
        <f t="shared" si="59"/>
        <v>#DIV/0!</v>
      </c>
      <c r="I197" s="124" t="e">
        <f t="shared" si="60"/>
        <v>#DIV/0!</v>
      </c>
    </row>
    <row r="198" spans="1:9" ht="25.5" x14ac:dyDescent="0.25">
      <c r="A198" s="46">
        <v>424</v>
      </c>
      <c r="B198" s="47"/>
      <c r="C198" s="48"/>
      <c r="D198" s="49" t="s">
        <v>49</v>
      </c>
      <c r="E198" s="123">
        <f t="shared" ref="E198:G198" si="85">SUM(E199)</f>
        <v>235.63</v>
      </c>
      <c r="F198" s="123">
        <f t="shared" si="85"/>
        <v>0</v>
      </c>
      <c r="G198" s="123">
        <f t="shared" si="85"/>
        <v>117.46</v>
      </c>
      <c r="H198" s="123">
        <f t="shared" si="59"/>
        <v>49.849340067054278</v>
      </c>
      <c r="I198" s="123" t="e">
        <f t="shared" si="60"/>
        <v>#DIV/0!</v>
      </c>
    </row>
    <row r="199" spans="1:9" x14ac:dyDescent="0.25">
      <c r="A199" s="112">
        <v>4241</v>
      </c>
      <c r="B199" s="113"/>
      <c r="C199" s="114"/>
      <c r="D199" s="111" t="s">
        <v>95</v>
      </c>
      <c r="E199" s="124">
        <v>235.63</v>
      </c>
      <c r="F199" s="124"/>
      <c r="G199" s="124">
        <v>117.46</v>
      </c>
      <c r="H199" s="124">
        <f t="shared" ref="H199:H262" si="86">G199/E199*100</f>
        <v>49.849340067054278</v>
      </c>
      <c r="I199" s="124" t="e">
        <f t="shared" ref="I199:I262" si="87">G199/F199*100</f>
        <v>#DIV/0!</v>
      </c>
    </row>
    <row r="200" spans="1:9" x14ac:dyDescent="0.25">
      <c r="A200" s="112"/>
      <c r="B200" s="113"/>
      <c r="C200" s="114"/>
      <c r="D200" s="111"/>
      <c r="E200" s="124"/>
      <c r="F200" s="124"/>
      <c r="G200" s="124"/>
      <c r="H200" s="124" t="e">
        <f t="shared" si="86"/>
        <v>#DIV/0!</v>
      </c>
      <c r="I200" s="124" t="e">
        <f t="shared" si="87"/>
        <v>#DIV/0!</v>
      </c>
    </row>
    <row r="201" spans="1:9" x14ac:dyDescent="0.25">
      <c r="A201" s="112"/>
      <c r="B201" s="113"/>
      <c r="C201" s="114"/>
      <c r="D201" s="57" t="s">
        <v>96</v>
      </c>
      <c r="E201" s="125">
        <f t="shared" ref="E201" si="88">SUM(E135+E188)</f>
        <v>68861.450000000012</v>
      </c>
      <c r="F201" s="125">
        <f t="shared" ref="F201:G201" si="89">SUM(F135+F188)</f>
        <v>66662</v>
      </c>
      <c r="G201" s="125">
        <f t="shared" si="89"/>
        <v>69235.789999999994</v>
      </c>
      <c r="H201" s="125">
        <f t="shared" si="86"/>
        <v>100.54361329887764</v>
      </c>
      <c r="I201" s="125">
        <f t="shared" si="87"/>
        <v>103.86095526686867</v>
      </c>
    </row>
    <row r="202" spans="1:9" x14ac:dyDescent="0.25">
      <c r="A202" s="112"/>
      <c r="B202" s="113"/>
      <c r="C202" s="114"/>
      <c r="D202" s="111"/>
      <c r="E202" s="124"/>
      <c r="F202" s="124"/>
      <c r="G202" s="124"/>
      <c r="H202" s="124" t="e">
        <f t="shared" si="86"/>
        <v>#DIV/0!</v>
      </c>
      <c r="I202" s="124" t="e">
        <f t="shared" si="87"/>
        <v>#DIV/0!</v>
      </c>
    </row>
    <row r="203" spans="1:9" x14ac:dyDescent="0.25">
      <c r="A203" s="303" t="s">
        <v>27</v>
      </c>
      <c r="B203" s="304"/>
      <c r="C203" s="305"/>
      <c r="D203" s="23" t="s">
        <v>28</v>
      </c>
      <c r="E203" s="23" t="s">
        <v>177</v>
      </c>
      <c r="F203" s="23" t="s">
        <v>169</v>
      </c>
      <c r="G203" s="23" t="s">
        <v>178</v>
      </c>
      <c r="H203" s="23" t="e">
        <f t="shared" si="86"/>
        <v>#VALUE!</v>
      </c>
      <c r="I203" s="23" t="e">
        <f t="shared" si="87"/>
        <v>#VALUE!</v>
      </c>
    </row>
    <row r="204" spans="1:9" ht="15" customHeight="1" x14ac:dyDescent="0.25">
      <c r="A204" s="306" t="s">
        <v>97</v>
      </c>
      <c r="B204" s="307"/>
      <c r="C204" s="308"/>
      <c r="D204" s="115" t="s">
        <v>30</v>
      </c>
      <c r="E204" s="10"/>
      <c r="F204" s="10"/>
      <c r="G204" s="10"/>
      <c r="H204" s="10" t="e">
        <f t="shared" si="86"/>
        <v>#DIV/0!</v>
      </c>
      <c r="I204" s="10" t="e">
        <f t="shared" si="87"/>
        <v>#DIV/0!</v>
      </c>
    </row>
    <row r="205" spans="1:9" ht="25.5" customHeight="1" x14ac:dyDescent="0.25">
      <c r="A205" s="306" t="s">
        <v>132</v>
      </c>
      <c r="B205" s="307"/>
      <c r="C205" s="308"/>
      <c r="D205" s="115" t="s">
        <v>133</v>
      </c>
      <c r="E205" s="10"/>
      <c r="F205" s="10"/>
      <c r="G205" s="10"/>
      <c r="H205" s="10" t="e">
        <f t="shared" si="86"/>
        <v>#DIV/0!</v>
      </c>
      <c r="I205" s="10" t="e">
        <f t="shared" si="87"/>
        <v>#DIV/0!</v>
      </c>
    </row>
    <row r="206" spans="1:9" ht="15" customHeight="1" x14ac:dyDescent="0.25">
      <c r="A206" s="294">
        <v>51</v>
      </c>
      <c r="B206" s="295"/>
      <c r="C206" s="296"/>
      <c r="D206" s="116" t="s">
        <v>102</v>
      </c>
      <c r="E206" s="10"/>
      <c r="F206" s="10"/>
      <c r="G206" s="10"/>
      <c r="H206" s="10" t="e">
        <f t="shared" si="86"/>
        <v>#DIV/0!</v>
      </c>
      <c r="I206" s="10" t="e">
        <f t="shared" si="87"/>
        <v>#DIV/0!</v>
      </c>
    </row>
    <row r="207" spans="1:9" x14ac:dyDescent="0.25">
      <c r="A207" s="297">
        <v>3</v>
      </c>
      <c r="B207" s="298"/>
      <c r="C207" s="299"/>
      <c r="D207" s="117" t="s">
        <v>20</v>
      </c>
      <c r="E207" s="121">
        <f t="shared" ref="E207" si="90">SUM(E208+E218)</f>
        <v>11201.12</v>
      </c>
      <c r="F207" s="121">
        <f t="shared" ref="F207" si="91">SUM(F208+F218)</f>
        <v>0</v>
      </c>
      <c r="G207" s="121"/>
      <c r="H207" s="121">
        <f t="shared" si="86"/>
        <v>0</v>
      </c>
      <c r="I207" s="121" t="e">
        <f t="shared" si="87"/>
        <v>#DIV/0!</v>
      </c>
    </row>
    <row r="208" spans="1:9" x14ac:dyDescent="0.25">
      <c r="A208" s="300">
        <v>31</v>
      </c>
      <c r="B208" s="301"/>
      <c r="C208" s="302"/>
      <c r="D208" s="51" t="s">
        <v>21</v>
      </c>
      <c r="E208" s="122">
        <f t="shared" ref="E208" si="92">SUM(E209+E213+E215)</f>
        <v>0</v>
      </c>
      <c r="F208" s="122">
        <f t="shared" ref="F208" si="93">SUM(F209+F213+F215)</f>
        <v>0</v>
      </c>
      <c r="G208" s="122"/>
      <c r="H208" s="122" t="e">
        <f t="shared" si="86"/>
        <v>#DIV/0!</v>
      </c>
      <c r="I208" s="122" t="e">
        <f t="shared" si="87"/>
        <v>#DIV/0!</v>
      </c>
    </row>
    <row r="209" spans="1:9" ht="15" customHeight="1" x14ac:dyDescent="0.25">
      <c r="A209" s="46">
        <v>311</v>
      </c>
      <c r="B209" s="47"/>
      <c r="C209" s="48"/>
      <c r="D209" s="49" t="s">
        <v>38</v>
      </c>
      <c r="E209" s="123">
        <f t="shared" ref="E209" si="94">SUM(E210:E212)</f>
        <v>0</v>
      </c>
      <c r="F209" s="123">
        <f t="shared" ref="F209" si="95">SUM(F210:F212)</f>
        <v>0</v>
      </c>
      <c r="G209" s="123"/>
      <c r="H209" s="123" t="e">
        <f t="shared" si="86"/>
        <v>#DIV/0!</v>
      </c>
      <c r="I209" s="123" t="e">
        <f t="shared" si="87"/>
        <v>#DIV/0!</v>
      </c>
    </row>
    <row r="210" spans="1:9" x14ac:dyDescent="0.25">
      <c r="A210" s="112">
        <v>3111</v>
      </c>
      <c r="B210" s="113"/>
      <c r="C210" s="114"/>
      <c r="D210" s="111" t="s">
        <v>50</v>
      </c>
      <c r="E210" s="124"/>
      <c r="F210" s="124"/>
      <c r="G210" s="124"/>
      <c r="H210" s="124" t="e">
        <f t="shared" si="86"/>
        <v>#DIV/0!</v>
      </c>
      <c r="I210" s="124" t="e">
        <f t="shared" si="87"/>
        <v>#DIV/0!</v>
      </c>
    </row>
    <row r="211" spans="1:9" x14ac:dyDescent="0.25">
      <c r="A211" s="112">
        <v>3113</v>
      </c>
      <c r="B211" s="113"/>
      <c r="C211" s="114"/>
      <c r="D211" s="111" t="s">
        <v>51</v>
      </c>
      <c r="E211" s="124"/>
      <c r="F211" s="124"/>
      <c r="G211" s="124"/>
      <c r="H211" s="124" t="e">
        <f t="shared" si="86"/>
        <v>#DIV/0!</v>
      </c>
      <c r="I211" s="124" t="e">
        <f t="shared" si="87"/>
        <v>#DIV/0!</v>
      </c>
    </row>
    <row r="212" spans="1:9" x14ac:dyDescent="0.25">
      <c r="A212" s="112">
        <v>3114</v>
      </c>
      <c r="B212" s="113"/>
      <c r="C212" s="114"/>
      <c r="D212" s="111" t="s">
        <v>52</v>
      </c>
      <c r="E212" s="124"/>
      <c r="F212" s="124"/>
      <c r="G212" s="124"/>
      <c r="H212" s="124" t="e">
        <f t="shared" si="86"/>
        <v>#DIV/0!</v>
      </c>
      <c r="I212" s="124" t="e">
        <f t="shared" si="87"/>
        <v>#DIV/0!</v>
      </c>
    </row>
    <row r="213" spans="1:9" x14ac:dyDescent="0.25">
      <c r="A213" s="46">
        <v>312</v>
      </c>
      <c r="B213" s="47"/>
      <c r="C213" s="48"/>
      <c r="D213" s="49" t="s">
        <v>53</v>
      </c>
      <c r="E213" s="123">
        <f t="shared" ref="E213:F213" si="96">SUM(E214)</f>
        <v>0</v>
      </c>
      <c r="F213" s="123">
        <f t="shared" si="96"/>
        <v>0</v>
      </c>
      <c r="G213" s="123"/>
      <c r="H213" s="123" t="e">
        <f t="shared" si="86"/>
        <v>#DIV/0!</v>
      </c>
      <c r="I213" s="123" t="e">
        <f t="shared" si="87"/>
        <v>#DIV/0!</v>
      </c>
    </row>
    <row r="214" spans="1:9" x14ac:dyDescent="0.25">
      <c r="A214" s="112">
        <v>3121</v>
      </c>
      <c r="B214" s="113"/>
      <c r="C214" s="114"/>
      <c r="D214" s="111" t="s">
        <v>54</v>
      </c>
      <c r="E214" s="124"/>
      <c r="F214" s="124"/>
      <c r="G214" s="124"/>
      <c r="H214" s="124" t="e">
        <f t="shared" si="86"/>
        <v>#DIV/0!</v>
      </c>
      <c r="I214" s="124" t="e">
        <f t="shared" si="87"/>
        <v>#DIV/0!</v>
      </c>
    </row>
    <row r="215" spans="1:9" x14ac:dyDescent="0.25">
      <c r="A215" s="46">
        <v>313</v>
      </c>
      <c r="B215" s="47"/>
      <c r="C215" s="48"/>
      <c r="D215" s="49" t="s">
        <v>39</v>
      </c>
      <c r="E215" s="123">
        <f t="shared" ref="E215:F215" si="97">SUM(E216:E217)</f>
        <v>0</v>
      </c>
      <c r="F215" s="123">
        <f t="shared" si="97"/>
        <v>0</v>
      </c>
      <c r="G215" s="123"/>
      <c r="H215" s="123" t="e">
        <f t="shared" si="86"/>
        <v>#DIV/0!</v>
      </c>
      <c r="I215" s="123" t="e">
        <f t="shared" si="87"/>
        <v>#DIV/0!</v>
      </c>
    </row>
    <row r="216" spans="1:9" x14ac:dyDescent="0.25">
      <c r="A216" s="112">
        <v>3131</v>
      </c>
      <c r="B216" s="113"/>
      <c r="C216" s="114"/>
      <c r="D216" s="111" t="s">
        <v>55</v>
      </c>
      <c r="E216" s="124"/>
      <c r="F216" s="124"/>
      <c r="G216" s="124"/>
      <c r="H216" s="124" t="e">
        <f t="shared" si="86"/>
        <v>#DIV/0!</v>
      </c>
      <c r="I216" s="124" t="e">
        <f t="shared" si="87"/>
        <v>#DIV/0!</v>
      </c>
    </row>
    <row r="217" spans="1:9" ht="25.5" x14ac:dyDescent="0.25">
      <c r="A217" s="112">
        <v>3132</v>
      </c>
      <c r="B217" s="113"/>
      <c r="C217" s="114"/>
      <c r="D217" s="111" t="s">
        <v>56</v>
      </c>
      <c r="E217" s="124"/>
      <c r="F217" s="124"/>
      <c r="G217" s="124"/>
      <c r="H217" s="124" t="e">
        <f t="shared" si="86"/>
        <v>#DIV/0!</v>
      </c>
      <c r="I217" s="124" t="e">
        <f t="shared" si="87"/>
        <v>#DIV/0!</v>
      </c>
    </row>
    <row r="218" spans="1:9" x14ac:dyDescent="0.25">
      <c r="A218" s="300">
        <v>32</v>
      </c>
      <c r="B218" s="301"/>
      <c r="C218" s="302"/>
      <c r="D218" s="51" t="s">
        <v>29</v>
      </c>
      <c r="E218" s="122">
        <f t="shared" ref="E218" si="98">SUM(E219+E224+E232)</f>
        <v>11201.12</v>
      </c>
      <c r="F218" s="122">
        <f t="shared" ref="F218" si="99">SUM(F219+F224+F232)</f>
        <v>0</v>
      </c>
      <c r="G218" s="122"/>
      <c r="H218" s="122">
        <f t="shared" si="86"/>
        <v>0</v>
      </c>
      <c r="I218" s="122" t="e">
        <f t="shared" si="87"/>
        <v>#DIV/0!</v>
      </c>
    </row>
    <row r="219" spans="1:9" x14ac:dyDescent="0.25">
      <c r="A219" s="46">
        <v>321</v>
      </c>
      <c r="B219" s="47"/>
      <c r="C219" s="48"/>
      <c r="D219" s="49" t="s">
        <v>40</v>
      </c>
      <c r="E219" s="123">
        <f t="shared" ref="E219" si="100">SUM(E220:E223)</f>
        <v>0</v>
      </c>
      <c r="F219" s="123">
        <f t="shared" ref="F219" si="101">SUM(F220:F223)</f>
        <v>0</v>
      </c>
      <c r="G219" s="123"/>
      <c r="H219" s="123" t="e">
        <f t="shared" si="86"/>
        <v>#DIV/0!</v>
      </c>
      <c r="I219" s="123" t="e">
        <f t="shared" si="87"/>
        <v>#DIV/0!</v>
      </c>
    </row>
    <row r="220" spans="1:9" x14ac:dyDescent="0.25">
      <c r="A220" s="112">
        <v>3211</v>
      </c>
      <c r="B220" s="113"/>
      <c r="C220" s="114"/>
      <c r="D220" s="111" t="s">
        <v>57</v>
      </c>
      <c r="E220" s="124"/>
      <c r="F220" s="124"/>
      <c r="G220" s="124"/>
      <c r="H220" s="124" t="e">
        <f t="shared" si="86"/>
        <v>#DIV/0!</v>
      </c>
      <c r="I220" s="124" t="e">
        <f t="shared" si="87"/>
        <v>#DIV/0!</v>
      </c>
    </row>
    <row r="221" spans="1:9" ht="25.5" x14ac:dyDescent="0.25">
      <c r="A221" s="112">
        <v>3212</v>
      </c>
      <c r="B221" s="113"/>
      <c r="C221" s="114"/>
      <c r="D221" s="111" t="s">
        <v>127</v>
      </c>
      <c r="E221" s="124"/>
      <c r="F221" s="124"/>
      <c r="G221" s="124"/>
      <c r="H221" s="124" t="e">
        <f t="shared" si="86"/>
        <v>#DIV/0!</v>
      </c>
      <c r="I221" s="124" t="e">
        <f t="shared" si="87"/>
        <v>#DIV/0!</v>
      </c>
    </row>
    <row r="222" spans="1:9" x14ac:dyDescent="0.25">
      <c r="A222" s="112">
        <v>3213</v>
      </c>
      <c r="B222" s="113"/>
      <c r="C222" s="114"/>
      <c r="D222" s="111" t="s">
        <v>59</v>
      </c>
      <c r="E222" s="124"/>
      <c r="F222" s="124"/>
      <c r="G222" s="124"/>
      <c r="H222" s="124" t="e">
        <f t="shared" si="86"/>
        <v>#DIV/0!</v>
      </c>
      <c r="I222" s="124" t="e">
        <f t="shared" si="87"/>
        <v>#DIV/0!</v>
      </c>
    </row>
    <row r="223" spans="1:9" ht="25.5" x14ac:dyDescent="0.25">
      <c r="A223" s="112">
        <v>3214</v>
      </c>
      <c r="B223" s="113"/>
      <c r="C223" s="114"/>
      <c r="D223" s="111" t="s">
        <v>60</v>
      </c>
      <c r="E223" s="124"/>
      <c r="F223" s="124"/>
      <c r="G223" s="124"/>
      <c r="H223" s="124" t="e">
        <f t="shared" si="86"/>
        <v>#DIV/0!</v>
      </c>
      <c r="I223" s="124" t="e">
        <f t="shared" si="87"/>
        <v>#DIV/0!</v>
      </c>
    </row>
    <row r="224" spans="1:9" x14ac:dyDescent="0.25">
      <c r="A224" s="46">
        <v>322</v>
      </c>
      <c r="B224" s="47"/>
      <c r="C224" s="48"/>
      <c r="D224" s="49" t="s">
        <v>41</v>
      </c>
      <c r="E224" s="123">
        <f t="shared" ref="E224" si="102">SUM(E225:E231)</f>
        <v>11201.12</v>
      </c>
      <c r="F224" s="123">
        <f t="shared" ref="F224" si="103">SUM(F225:F231)</f>
        <v>0</v>
      </c>
      <c r="G224" s="123"/>
      <c r="H224" s="123">
        <f t="shared" si="86"/>
        <v>0</v>
      </c>
      <c r="I224" s="123" t="e">
        <f t="shared" si="87"/>
        <v>#DIV/0!</v>
      </c>
    </row>
    <row r="225" spans="1:9" ht="25.5" x14ac:dyDescent="0.25">
      <c r="A225" s="112">
        <v>3221</v>
      </c>
      <c r="B225" s="113"/>
      <c r="C225" s="114"/>
      <c r="D225" s="111" t="s">
        <v>61</v>
      </c>
      <c r="E225" s="124"/>
      <c r="F225" s="124"/>
      <c r="G225" s="124"/>
      <c r="H225" s="124" t="e">
        <f t="shared" si="86"/>
        <v>#DIV/0!</v>
      </c>
      <c r="I225" s="124" t="e">
        <f t="shared" si="87"/>
        <v>#DIV/0!</v>
      </c>
    </row>
    <row r="226" spans="1:9" x14ac:dyDescent="0.25">
      <c r="A226" s="112">
        <v>3222</v>
      </c>
      <c r="B226" s="113"/>
      <c r="C226" s="114"/>
      <c r="D226" s="111" t="s">
        <v>62</v>
      </c>
      <c r="E226" s="124">
        <v>11201.12</v>
      </c>
      <c r="F226" s="124"/>
      <c r="G226" s="124"/>
      <c r="H226" s="124">
        <f t="shared" si="86"/>
        <v>0</v>
      </c>
      <c r="I226" s="124" t="e">
        <f t="shared" si="87"/>
        <v>#DIV/0!</v>
      </c>
    </row>
    <row r="227" spans="1:9" x14ac:dyDescent="0.25">
      <c r="A227" s="112">
        <v>3223</v>
      </c>
      <c r="B227" s="113"/>
      <c r="C227" s="114"/>
      <c r="D227" s="111" t="s">
        <v>63</v>
      </c>
      <c r="E227" s="124"/>
      <c r="F227" s="124"/>
      <c r="G227" s="124"/>
      <c r="H227" s="124" t="e">
        <f t="shared" si="86"/>
        <v>#DIV/0!</v>
      </c>
      <c r="I227" s="124" t="e">
        <f t="shared" si="87"/>
        <v>#DIV/0!</v>
      </c>
    </row>
    <row r="228" spans="1:9" ht="25.5" x14ac:dyDescent="0.25">
      <c r="A228" s="112">
        <v>3224</v>
      </c>
      <c r="B228" s="113"/>
      <c r="C228" s="114"/>
      <c r="D228" s="111" t="s">
        <v>64</v>
      </c>
      <c r="E228" s="124"/>
      <c r="F228" s="124"/>
      <c r="G228" s="124"/>
      <c r="H228" s="124" t="e">
        <f t="shared" si="86"/>
        <v>#DIV/0!</v>
      </c>
      <c r="I228" s="124" t="e">
        <f t="shared" si="87"/>
        <v>#DIV/0!</v>
      </c>
    </row>
    <row r="229" spans="1:9" x14ac:dyDescent="0.25">
      <c r="A229" s="112">
        <v>3225</v>
      </c>
      <c r="B229" s="113"/>
      <c r="C229" s="114"/>
      <c r="D229" s="111" t="s">
        <v>65</v>
      </c>
      <c r="E229" s="124"/>
      <c r="F229" s="124"/>
      <c r="G229" s="124"/>
      <c r="H229" s="124" t="e">
        <f t="shared" si="86"/>
        <v>#DIV/0!</v>
      </c>
      <c r="I229" s="124" t="e">
        <f t="shared" si="87"/>
        <v>#DIV/0!</v>
      </c>
    </row>
    <row r="230" spans="1:9" ht="25.5" x14ac:dyDescent="0.25">
      <c r="A230" s="112">
        <v>3226</v>
      </c>
      <c r="B230" s="113"/>
      <c r="C230" s="114"/>
      <c r="D230" s="111" t="s">
        <v>66</v>
      </c>
      <c r="E230" s="124"/>
      <c r="F230" s="124"/>
      <c r="G230" s="124"/>
      <c r="H230" s="124" t="e">
        <f t="shared" si="86"/>
        <v>#DIV/0!</v>
      </c>
      <c r="I230" s="124" t="e">
        <f t="shared" si="87"/>
        <v>#DIV/0!</v>
      </c>
    </row>
    <row r="231" spans="1:9" ht="25.5" x14ac:dyDescent="0.25">
      <c r="A231" s="112">
        <v>3227</v>
      </c>
      <c r="B231" s="113"/>
      <c r="C231" s="114"/>
      <c r="D231" s="111" t="s">
        <v>67</v>
      </c>
      <c r="E231" s="124"/>
      <c r="F231" s="124"/>
      <c r="G231" s="124"/>
      <c r="H231" s="124" t="e">
        <f t="shared" si="86"/>
        <v>#DIV/0!</v>
      </c>
      <c r="I231" s="124" t="e">
        <f t="shared" si="87"/>
        <v>#DIV/0!</v>
      </c>
    </row>
    <row r="232" spans="1:9" x14ac:dyDescent="0.25">
      <c r="A232" s="46">
        <v>323</v>
      </c>
      <c r="B232" s="47"/>
      <c r="C232" s="48"/>
      <c r="D232" s="49" t="s">
        <v>42</v>
      </c>
      <c r="E232" s="123">
        <f t="shared" ref="E232" si="104">SUM(E233:E241)</f>
        <v>0</v>
      </c>
      <c r="F232" s="123">
        <f t="shared" ref="F232" si="105">SUM(F233:F241)</f>
        <v>0</v>
      </c>
      <c r="G232" s="123"/>
      <c r="H232" s="123" t="e">
        <f t="shared" si="86"/>
        <v>#DIV/0!</v>
      </c>
      <c r="I232" s="123" t="e">
        <f t="shared" si="87"/>
        <v>#DIV/0!</v>
      </c>
    </row>
    <row r="233" spans="1:9" x14ac:dyDescent="0.25">
      <c r="A233" s="112">
        <v>3231</v>
      </c>
      <c r="B233" s="113"/>
      <c r="C233" s="114"/>
      <c r="D233" s="111" t="s">
        <v>68</v>
      </c>
      <c r="E233" s="124"/>
      <c r="F233" s="124"/>
      <c r="G233" s="124"/>
      <c r="H233" s="124" t="e">
        <f t="shared" si="86"/>
        <v>#DIV/0!</v>
      </c>
      <c r="I233" s="124" t="e">
        <f t="shared" si="87"/>
        <v>#DIV/0!</v>
      </c>
    </row>
    <row r="234" spans="1:9" ht="25.5" x14ac:dyDescent="0.25">
      <c r="A234" s="112">
        <v>3232</v>
      </c>
      <c r="B234" s="113"/>
      <c r="C234" s="114"/>
      <c r="D234" s="111" t="s">
        <v>69</v>
      </c>
      <c r="E234" s="124"/>
      <c r="F234" s="124"/>
      <c r="G234" s="124"/>
      <c r="H234" s="124" t="e">
        <f t="shared" si="86"/>
        <v>#DIV/0!</v>
      </c>
      <c r="I234" s="124" t="e">
        <f t="shared" si="87"/>
        <v>#DIV/0!</v>
      </c>
    </row>
    <row r="235" spans="1:9" x14ac:dyDescent="0.25">
      <c r="A235" s="112">
        <v>3233</v>
      </c>
      <c r="B235" s="113"/>
      <c r="C235" s="114"/>
      <c r="D235" s="111" t="s">
        <v>70</v>
      </c>
      <c r="E235" s="124"/>
      <c r="F235" s="124"/>
      <c r="G235" s="124"/>
      <c r="H235" s="124" t="e">
        <f t="shared" si="86"/>
        <v>#DIV/0!</v>
      </c>
      <c r="I235" s="124" t="e">
        <f t="shared" si="87"/>
        <v>#DIV/0!</v>
      </c>
    </row>
    <row r="236" spans="1:9" x14ac:dyDescent="0.25">
      <c r="A236" s="112">
        <v>3234</v>
      </c>
      <c r="B236" s="113"/>
      <c r="C236" s="114"/>
      <c r="D236" s="111" t="s">
        <v>71</v>
      </c>
      <c r="E236" s="124"/>
      <c r="F236" s="124"/>
      <c r="G236" s="124"/>
      <c r="H236" s="124" t="e">
        <f t="shared" si="86"/>
        <v>#DIV/0!</v>
      </c>
      <c r="I236" s="124" t="e">
        <f t="shared" si="87"/>
        <v>#DIV/0!</v>
      </c>
    </row>
    <row r="237" spans="1:9" x14ac:dyDescent="0.25">
      <c r="A237" s="112">
        <v>3235</v>
      </c>
      <c r="B237" s="113"/>
      <c r="C237" s="114"/>
      <c r="D237" s="111" t="s">
        <v>72</v>
      </c>
      <c r="E237" s="124"/>
      <c r="F237" s="124"/>
      <c r="G237" s="124"/>
      <c r="H237" s="124" t="e">
        <f t="shared" si="86"/>
        <v>#DIV/0!</v>
      </c>
      <c r="I237" s="124" t="e">
        <f t="shared" si="87"/>
        <v>#DIV/0!</v>
      </c>
    </row>
    <row r="238" spans="1:9" x14ac:dyDescent="0.25">
      <c r="A238" s="112">
        <v>3236</v>
      </c>
      <c r="B238" s="113"/>
      <c r="C238" s="114"/>
      <c r="D238" s="111" t="s">
        <v>73</v>
      </c>
      <c r="E238" s="124"/>
      <c r="F238" s="124"/>
      <c r="G238" s="124"/>
      <c r="H238" s="124" t="e">
        <f t="shared" si="86"/>
        <v>#DIV/0!</v>
      </c>
      <c r="I238" s="124" t="e">
        <f t="shared" si="87"/>
        <v>#DIV/0!</v>
      </c>
    </row>
    <row r="239" spans="1:9" x14ac:dyDescent="0.25">
      <c r="A239" s="112">
        <v>3237</v>
      </c>
      <c r="B239" s="113"/>
      <c r="C239" s="114"/>
      <c r="D239" s="111" t="s">
        <v>74</v>
      </c>
      <c r="E239" s="124"/>
      <c r="F239" s="124"/>
      <c r="G239" s="124"/>
      <c r="H239" s="124" t="e">
        <f t="shared" si="86"/>
        <v>#DIV/0!</v>
      </c>
      <c r="I239" s="124" t="e">
        <f t="shared" si="87"/>
        <v>#DIV/0!</v>
      </c>
    </row>
    <row r="240" spans="1:9" x14ac:dyDescent="0.25">
      <c r="A240" s="112">
        <v>3238</v>
      </c>
      <c r="B240" s="113"/>
      <c r="C240" s="114"/>
      <c r="D240" s="111" t="s">
        <v>75</v>
      </c>
      <c r="E240" s="124"/>
      <c r="F240" s="124"/>
      <c r="G240" s="124"/>
      <c r="H240" s="124" t="e">
        <f t="shared" si="86"/>
        <v>#DIV/0!</v>
      </c>
      <c r="I240" s="124" t="e">
        <f t="shared" si="87"/>
        <v>#DIV/0!</v>
      </c>
    </row>
    <row r="241" spans="1:9" x14ac:dyDescent="0.25">
      <c r="A241" s="112">
        <v>3239</v>
      </c>
      <c r="B241" s="113"/>
      <c r="C241" s="114"/>
      <c r="D241" s="111" t="s">
        <v>76</v>
      </c>
      <c r="E241" s="124"/>
      <c r="F241" s="124"/>
      <c r="G241" s="124"/>
      <c r="H241" s="124" t="e">
        <f t="shared" si="86"/>
        <v>#DIV/0!</v>
      </c>
      <c r="I241" s="124" t="e">
        <f t="shared" si="87"/>
        <v>#DIV/0!</v>
      </c>
    </row>
    <row r="242" spans="1:9" x14ac:dyDescent="0.25">
      <c r="A242" s="112"/>
      <c r="B242" s="113"/>
      <c r="C242" s="114"/>
      <c r="D242" s="57" t="s">
        <v>96</v>
      </c>
      <c r="E242" s="125">
        <f t="shared" ref="E242" si="106">SUM(E207)</f>
        <v>11201.12</v>
      </c>
      <c r="F242" s="125">
        <f t="shared" ref="F242" si="107">SUM(F207)</f>
        <v>0</v>
      </c>
      <c r="G242" s="125"/>
      <c r="H242" s="125">
        <f t="shared" si="86"/>
        <v>0</v>
      </c>
      <c r="I242" s="125" t="e">
        <f t="shared" si="87"/>
        <v>#DIV/0!</v>
      </c>
    </row>
    <row r="243" spans="1:9" x14ac:dyDescent="0.25">
      <c r="A243" s="112"/>
      <c r="B243" s="113"/>
      <c r="C243" s="114"/>
      <c r="D243" s="111"/>
      <c r="E243" s="10"/>
      <c r="F243" s="10"/>
      <c r="G243" s="10"/>
      <c r="H243" s="10" t="e">
        <f t="shared" si="86"/>
        <v>#DIV/0!</v>
      </c>
      <c r="I243" s="10" t="e">
        <f t="shared" si="87"/>
        <v>#DIV/0!</v>
      </c>
    </row>
    <row r="244" spans="1:9" x14ac:dyDescent="0.25">
      <c r="A244" s="303" t="s">
        <v>27</v>
      </c>
      <c r="B244" s="304"/>
      <c r="C244" s="305"/>
      <c r="D244" s="23" t="s">
        <v>28</v>
      </c>
      <c r="E244" s="23" t="s">
        <v>177</v>
      </c>
      <c r="F244" s="23" t="s">
        <v>169</v>
      </c>
      <c r="G244" s="23" t="s">
        <v>178</v>
      </c>
      <c r="H244" s="23" t="e">
        <f t="shared" si="86"/>
        <v>#VALUE!</v>
      </c>
      <c r="I244" s="23" t="e">
        <f t="shared" si="87"/>
        <v>#VALUE!</v>
      </c>
    </row>
    <row r="245" spans="1:9" ht="15" customHeight="1" x14ac:dyDescent="0.25">
      <c r="A245" s="306" t="s">
        <v>97</v>
      </c>
      <c r="B245" s="307"/>
      <c r="C245" s="308"/>
      <c r="D245" s="156" t="s">
        <v>30</v>
      </c>
      <c r="E245" s="10"/>
      <c r="F245" s="10"/>
      <c r="G245" s="10"/>
      <c r="H245" s="10" t="e">
        <f t="shared" si="86"/>
        <v>#DIV/0!</v>
      </c>
      <c r="I245" s="10" t="e">
        <f t="shared" si="87"/>
        <v>#DIV/0!</v>
      </c>
    </row>
    <row r="246" spans="1:9" ht="25.5" customHeight="1" x14ac:dyDescent="0.25">
      <c r="A246" s="306" t="s">
        <v>138</v>
      </c>
      <c r="B246" s="307"/>
      <c r="C246" s="308"/>
      <c r="D246" s="156" t="s">
        <v>137</v>
      </c>
      <c r="E246" s="10"/>
      <c r="F246" s="10"/>
      <c r="G246" s="10"/>
      <c r="H246" s="10" t="e">
        <f t="shared" si="86"/>
        <v>#DIV/0!</v>
      </c>
      <c r="I246" s="10" t="e">
        <f t="shared" si="87"/>
        <v>#DIV/0!</v>
      </c>
    </row>
    <row r="247" spans="1:9" ht="15" customHeight="1" x14ac:dyDescent="0.25">
      <c r="A247" s="294" t="s">
        <v>140</v>
      </c>
      <c r="B247" s="295"/>
      <c r="C247" s="296"/>
      <c r="D247" s="154" t="s">
        <v>102</v>
      </c>
      <c r="E247" s="10"/>
      <c r="F247" s="10"/>
      <c r="G247" s="10"/>
      <c r="H247" s="10" t="e">
        <f t="shared" si="86"/>
        <v>#DIV/0!</v>
      </c>
      <c r="I247" s="10" t="e">
        <f t="shared" si="87"/>
        <v>#DIV/0!</v>
      </c>
    </row>
    <row r="248" spans="1:9" x14ac:dyDescent="0.25">
      <c r="A248" s="297">
        <v>3</v>
      </c>
      <c r="B248" s="298"/>
      <c r="C248" s="299"/>
      <c r="D248" s="155" t="s">
        <v>20</v>
      </c>
      <c r="E248" s="121">
        <f t="shared" ref="E248" si="108">SUM(E249+E259)</f>
        <v>18089.46</v>
      </c>
      <c r="F248" s="121">
        <f t="shared" ref="F248:G248" si="109">SUM(F249+F259)</f>
        <v>30960</v>
      </c>
      <c r="G248" s="121">
        <f t="shared" si="109"/>
        <v>32778.47</v>
      </c>
      <c r="H248" s="121">
        <f t="shared" si="86"/>
        <v>181.20203698728432</v>
      </c>
      <c r="I248" s="121">
        <f t="shared" si="87"/>
        <v>105.8736111111111</v>
      </c>
    </row>
    <row r="249" spans="1:9" x14ac:dyDescent="0.25">
      <c r="A249" s="300">
        <v>31</v>
      </c>
      <c r="B249" s="301"/>
      <c r="C249" s="302"/>
      <c r="D249" s="51" t="s">
        <v>21</v>
      </c>
      <c r="E249" s="122">
        <f t="shared" ref="E249" si="110">SUM(E250+E254+E256)</f>
        <v>16218.93</v>
      </c>
      <c r="F249" s="122">
        <f t="shared" ref="F249:G249" si="111">SUM(F250+F254+F256)</f>
        <v>27960</v>
      </c>
      <c r="G249" s="122">
        <f t="shared" si="111"/>
        <v>29821.25</v>
      </c>
      <c r="H249" s="122">
        <f t="shared" si="86"/>
        <v>183.86693820122534</v>
      </c>
      <c r="I249" s="122">
        <f t="shared" si="87"/>
        <v>106.65683118741059</v>
      </c>
    </row>
    <row r="250" spans="1:9" ht="15" customHeight="1" x14ac:dyDescent="0.25">
      <c r="A250" s="46">
        <v>311</v>
      </c>
      <c r="B250" s="47"/>
      <c r="C250" s="48"/>
      <c r="D250" s="49" t="s">
        <v>38</v>
      </c>
      <c r="E250" s="123">
        <f t="shared" ref="E250" si="112">SUM(E251:E253)</f>
        <v>13921.8</v>
      </c>
      <c r="F250" s="123">
        <f t="shared" ref="F250:G250" si="113">SUM(F251:F253)</f>
        <v>24000</v>
      </c>
      <c r="G250" s="123">
        <f t="shared" si="113"/>
        <v>24438.76</v>
      </c>
      <c r="H250" s="123">
        <f t="shared" si="86"/>
        <v>175.54310505825396</v>
      </c>
      <c r="I250" s="123">
        <f t="shared" si="87"/>
        <v>101.82816666666665</v>
      </c>
    </row>
    <row r="251" spans="1:9" x14ac:dyDescent="0.25">
      <c r="A251" s="112">
        <v>3111</v>
      </c>
      <c r="B251" s="113"/>
      <c r="C251" s="114"/>
      <c r="D251" s="111" t="s">
        <v>50</v>
      </c>
      <c r="E251" s="124">
        <v>13921.8</v>
      </c>
      <c r="F251" s="124">
        <v>24000</v>
      </c>
      <c r="G251" s="124">
        <v>24438.76</v>
      </c>
      <c r="H251" s="124">
        <f t="shared" si="86"/>
        <v>175.54310505825396</v>
      </c>
      <c r="I251" s="124">
        <f t="shared" si="87"/>
        <v>101.82816666666665</v>
      </c>
    </row>
    <row r="252" spans="1:9" x14ac:dyDescent="0.25">
      <c r="A252" s="112">
        <v>3113</v>
      </c>
      <c r="B252" s="113"/>
      <c r="C252" s="114"/>
      <c r="D252" s="111" t="s">
        <v>51</v>
      </c>
      <c r="E252" s="124"/>
      <c r="F252" s="124"/>
      <c r="G252" s="124"/>
      <c r="H252" s="124" t="e">
        <f t="shared" si="86"/>
        <v>#DIV/0!</v>
      </c>
      <c r="I252" s="124" t="e">
        <f t="shared" si="87"/>
        <v>#DIV/0!</v>
      </c>
    </row>
    <row r="253" spans="1:9" x14ac:dyDescent="0.25">
      <c r="A253" s="112">
        <v>3114</v>
      </c>
      <c r="B253" s="113"/>
      <c r="C253" s="114"/>
      <c r="D253" s="111" t="s">
        <v>52</v>
      </c>
      <c r="E253" s="124"/>
      <c r="F253" s="124"/>
      <c r="G253" s="124"/>
      <c r="H253" s="124" t="e">
        <f t="shared" si="86"/>
        <v>#DIV/0!</v>
      </c>
      <c r="I253" s="124" t="e">
        <f t="shared" si="87"/>
        <v>#DIV/0!</v>
      </c>
    </row>
    <row r="254" spans="1:9" x14ac:dyDescent="0.25">
      <c r="A254" s="46">
        <v>312</v>
      </c>
      <c r="B254" s="47"/>
      <c r="C254" s="48"/>
      <c r="D254" s="49" t="s">
        <v>53</v>
      </c>
      <c r="E254" s="123">
        <f t="shared" ref="E254:G254" si="114">SUM(E255)</f>
        <v>0</v>
      </c>
      <c r="F254" s="123">
        <f t="shared" si="114"/>
        <v>0</v>
      </c>
      <c r="G254" s="123">
        <f t="shared" si="114"/>
        <v>1350</v>
      </c>
      <c r="H254" s="123" t="e">
        <f t="shared" si="86"/>
        <v>#DIV/0!</v>
      </c>
      <c r="I254" s="123" t="e">
        <f t="shared" si="87"/>
        <v>#DIV/0!</v>
      </c>
    </row>
    <row r="255" spans="1:9" x14ac:dyDescent="0.25">
      <c r="A255" s="112">
        <v>3121</v>
      </c>
      <c r="B255" s="113"/>
      <c r="C255" s="114"/>
      <c r="D255" s="111" t="s">
        <v>54</v>
      </c>
      <c r="E255" s="124"/>
      <c r="F255" s="124"/>
      <c r="G255" s="124">
        <v>1350</v>
      </c>
      <c r="H255" s="124" t="e">
        <f t="shared" si="86"/>
        <v>#DIV/0!</v>
      </c>
      <c r="I255" s="124" t="e">
        <f t="shared" si="87"/>
        <v>#DIV/0!</v>
      </c>
    </row>
    <row r="256" spans="1:9" x14ac:dyDescent="0.25">
      <c r="A256" s="46">
        <v>313</v>
      </c>
      <c r="B256" s="47"/>
      <c r="C256" s="48"/>
      <c r="D256" s="49" t="s">
        <v>39</v>
      </c>
      <c r="E256" s="123">
        <f t="shared" ref="E256" si="115">SUM(E257:E258)</f>
        <v>2297.13</v>
      </c>
      <c r="F256" s="123">
        <f t="shared" ref="F256:G256" si="116">SUM(F257:F258)</f>
        <v>3960</v>
      </c>
      <c r="G256" s="123">
        <f t="shared" si="116"/>
        <v>4032.49</v>
      </c>
      <c r="H256" s="123">
        <f t="shared" si="86"/>
        <v>175.54470143178659</v>
      </c>
      <c r="I256" s="123">
        <f t="shared" si="87"/>
        <v>101.83055555555556</v>
      </c>
    </row>
    <row r="257" spans="1:9" x14ac:dyDescent="0.25">
      <c r="A257" s="112">
        <v>3131</v>
      </c>
      <c r="B257" s="113"/>
      <c r="C257" s="114"/>
      <c r="D257" s="111" t="s">
        <v>55</v>
      </c>
      <c r="E257" s="124"/>
      <c r="F257" s="124"/>
      <c r="G257" s="124"/>
      <c r="H257" s="124" t="e">
        <f t="shared" si="86"/>
        <v>#DIV/0!</v>
      </c>
      <c r="I257" s="124" t="e">
        <f t="shared" si="87"/>
        <v>#DIV/0!</v>
      </c>
    </row>
    <row r="258" spans="1:9" ht="25.5" x14ac:dyDescent="0.25">
      <c r="A258" s="112">
        <v>3132</v>
      </c>
      <c r="B258" s="113"/>
      <c r="C258" s="114"/>
      <c r="D258" s="111" t="s">
        <v>56</v>
      </c>
      <c r="E258" s="124">
        <v>2297.13</v>
      </c>
      <c r="F258" s="124">
        <v>3960</v>
      </c>
      <c r="G258" s="124">
        <v>4032.49</v>
      </c>
      <c r="H258" s="124">
        <f t="shared" si="86"/>
        <v>175.54470143178659</v>
      </c>
      <c r="I258" s="124">
        <f t="shared" si="87"/>
        <v>101.83055555555556</v>
      </c>
    </row>
    <row r="259" spans="1:9" x14ac:dyDescent="0.25">
      <c r="A259" s="300">
        <v>32</v>
      </c>
      <c r="B259" s="301"/>
      <c r="C259" s="302"/>
      <c r="D259" s="51" t="s">
        <v>29</v>
      </c>
      <c r="E259" s="122">
        <f t="shared" ref="E259" si="117">SUM(E260+E265+E273)</f>
        <v>1870.53</v>
      </c>
      <c r="F259" s="122">
        <f t="shared" ref="F259:G259" si="118">SUM(F260+F265+F273)</f>
        <v>3000</v>
      </c>
      <c r="G259" s="122">
        <f t="shared" si="118"/>
        <v>2957.22</v>
      </c>
      <c r="H259" s="122">
        <f t="shared" si="86"/>
        <v>158.09529919327676</v>
      </c>
      <c r="I259" s="122">
        <f t="shared" si="87"/>
        <v>98.573999999999998</v>
      </c>
    </row>
    <row r="260" spans="1:9" x14ac:dyDescent="0.25">
      <c r="A260" s="46">
        <v>321</v>
      </c>
      <c r="B260" s="47"/>
      <c r="C260" s="48"/>
      <c r="D260" s="49" t="s">
        <v>40</v>
      </c>
      <c r="E260" s="123">
        <f t="shared" ref="E260" si="119">SUM(E261:E264)</f>
        <v>1870.53</v>
      </c>
      <c r="F260" s="123">
        <f t="shared" ref="F260:G260" si="120">SUM(F261:F264)</f>
        <v>3000</v>
      </c>
      <c r="G260" s="123">
        <f t="shared" si="120"/>
        <v>2957.22</v>
      </c>
      <c r="H260" s="123">
        <f t="shared" si="86"/>
        <v>158.09529919327676</v>
      </c>
      <c r="I260" s="123">
        <f t="shared" si="87"/>
        <v>98.573999999999998</v>
      </c>
    </row>
    <row r="261" spans="1:9" x14ac:dyDescent="0.25">
      <c r="A261" s="112">
        <v>3211</v>
      </c>
      <c r="B261" s="113"/>
      <c r="C261" s="114"/>
      <c r="D261" s="111" t="s">
        <v>57</v>
      </c>
      <c r="E261" s="124"/>
      <c r="F261" s="124"/>
      <c r="G261" s="124"/>
      <c r="H261" s="124" t="e">
        <f t="shared" si="86"/>
        <v>#DIV/0!</v>
      </c>
      <c r="I261" s="124" t="e">
        <f t="shared" si="87"/>
        <v>#DIV/0!</v>
      </c>
    </row>
    <row r="262" spans="1:9" ht="25.5" x14ac:dyDescent="0.25">
      <c r="A262" s="112">
        <v>3212</v>
      </c>
      <c r="B262" s="113"/>
      <c r="C262" s="114"/>
      <c r="D262" s="111" t="s">
        <v>127</v>
      </c>
      <c r="E262" s="124">
        <v>1870.53</v>
      </c>
      <c r="F262" s="124">
        <v>3000</v>
      </c>
      <c r="G262" s="124">
        <v>2957.22</v>
      </c>
      <c r="H262" s="124">
        <f t="shared" si="86"/>
        <v>158.09529919327676</v>
      </c>
      <c r="I262" s="124">
        <f t="shared" si="87"/>
        <v>98.573999999999998</v>
      </c>
    </row>
    <row r="263" spans="1:9" x14ac:dyDescent="0.25">
      <c r="A263" s="112">
        <v>3213</v>
      </c>
      <c r="B263" s="113"/>
      <c r="C263" s="114"/>
      <c r="D263" s="111" t="s">
        <v>59</v>
      </c>
      <c r="E263" s="124"/>
      <c r="F263" s="124"/>
      <c r="G263" s="124"/>
      <c r="H263" s="124" t="e">
        <f t="shared" ref="H263:H326" si="121">G263/E263*100</f>
        <v>#DIV/0!</v>
      </c>
      <c r="I263" s="124" t="e">
        <f t="shared" ref="I263:I326" si="122">G263/F263*100</f>
        <v>#DIV/0!</v>
      </c>
    </row>
    <row r="264" spans="1:9" ht="25.5" x14ac:dyDescent="0.25">
      <c r="A264" s="112">
        <v>3214</v>
      </c>
      <c r="B264" s="113"/>
      <c r="C264" s="114"/>
      <c r="D264" s="111" t="s">
        <v>60</v>
      </c>
      <c r="E264" s="124"/>
      <c r="F264" s="124"/>
      <c r="G264" s="124"/>
      <c r="H264" s="124" t="e">
        <f t="shared" si="121"/>
        <v>#DIV/0!</v>
      </c>
      <c r="I264" s="124" t="e">
        <f t="shared" si="122"/>
        <v>#DIV/0!</v>
      </c>
    </row>
    <row r="265" spans="1:9" x14ac:dyDescent="0.25">
      <c r="A265" s="46">
        <v>322</v>
      </c>
      <c r="B265" s="47"/>
      <c r="C265" s="48"/>
      <c r="D265" s="49" t="s">
        <v>41</v>
      </c>
      <c r="E265" s="123">
        <f t="shared" ref="E265" si="123">SUM(E266:E272)</f>
        <v>0</v>
      </c>
      <c r="F265" s="123">
        <f t="shared" ref="F265" si="124">SUM(F266:F272)</f>
        <v>0</v>
      </c>
      <c r="G265" s="123"/>
      <c r="H265" s="123" t="e">
        <f t="shared" si="121"/>
        <v>#DIV/0!</v>
      </c>
      <c r="I265" s="123" t="e">
        <f t="shared" si="122"/>
        <v>#DIV/0!</v>
      </c>
    </row>
    <row r="266" spans="1:9" ht="25.5" x14ac:dyDescent="0.25">
      <c r="A266" s="112">
        <v>3221</v>
      </c>
      <c r="B266" s="113"/>
      <c r="C266" s="114"/>
      <c r="D266" s="111" t="s">
        <v>61</v>
      </c>
      <c r="E266" s="124"/>
      <c r="F266" s="124"/>
      <c r="G266" s="124"/>
      <c r="H266" s="124" t="e">
        <f t="shared" si="121"/>
        <v>#DIV/0!</v>
      </c>
      <c r="I266" s="124" t="e">
        <f t="shared" si="122"/>
        <v>#DIV/0!</v>
      </c>
    </row>
    <row r="267" spans="1:9" x14ac:dyDescent="0.25">
      <c r="A267" s="112">
        <v>3222</v>
      </c>
      <c r="B267" s="113"/>
      <c r="C267" s="114"/>
      <c r="D267" s="111" t="s">
        <v>62</v>
      </c>
      <c r="E267" s="124"/>
      <c r="F267" s="124"/>
      <c r="G267" s="124"/>
      <c r="H267" s="124" t="e">
        <f t="shared" si="121"/>
        <v>#DIV/0!</v>
      </c>
      <c r="I267" s="124" t="e">
        <f t="shared" si="122"/>
        <v>#DIV/0!</v>
      </c>
    </row>
    <row r="268" spans="1:9" x14ac:dyDescent="0.25">
      <c r="A268" s="112">
        <v>3223</v>
      </c>
      <c r="B268" s="113"/>
      <c r="C268" s="114"/>
      <c r="D268" s="111" t="s">
        <v>63</v>
      </c>
      <c r="E268" s="124"/>
      <c r="F268" s="124"/>
      <c r="G268" s="124"/>
      <c r="H268" s="124" t="e">
        <f t="shared" si="121"/>
        <v>#DIV/0!</v>
      </c>
      <c r="I268" s="124" t="e">
        <f t="shared" si="122"/>
        <v>#DIV/0!</v>
      </c>
    </row>
    <row r="269" spans="1:9" ht="25.5" x14ac:dyDescent="0.25">
      <c r="A269" s="112">
        <v>3224</v>
      </c>
      <c r="B269" s="113"/>
      <c r="C269" s="114"/>
      <c r="D269" s="111" t="s">
        <v>64</v>
      </c>
      <c r="E269" s="124"/>
      <c r="F269" s="124"/>
      <c r="G269" s="124"/>
      <c r="H269" s="124" t="e">
        <f t="shared" si="121"/>
        <v>#DIV/0!</v>
      </c>
      <c r="I269" s="124" t="e">
        <f t="shared" si="122"/>
        <v>#DIV/0!</v>
      </c>
    </row>
    <row r="270" spans="1:9" x14ac:dyDescent="0.25">
      <c r="A270" s="112">
        <v>3225</v>
      </c>
      <c r="B270" s="113"/>
      <c r="C270" s="114"/>
      <c r="D270" s="111" t="s">
        <v>65</v>
      </c>
      <c r="E270" s="124"/>
      <c r="F270" s="124"/>
      <c r="G270" s="124"/>
      <c r="H270" s="124" t="e">
        <f t="shared" si="121"/>
        <v>#DIV/0!</v>
      </c>
      <c r="I270" s="124" t="e">
        <f t="shared" si="122"/>
        <v>#DIV/0!</v>
      </c>
    </row>
    <row r="271" spans="1:9" ht="25.5" x14ac:dyDescent="0.25">
      <c r="A271" s="112">
        <v>3226</v>
      </c>
      <c r="B271" s="113"/>
      <c r="C271" s="114"/>
      <c r="D271" s="111" t="s">
        <v>66</v>
      </c>
      <c r="E271" s="124"/>
      <c r="F271" s="124"/>
      <c r="G271" s="124"/>
      <c r="H271" s="124" t="e">
        <f t="shared" si="121"/>
        <v>#DIV/0!</v>
      </c>
      <c r="I271" s="124" t="e">
        <f t="shared" si="122"/>
        <v>#DIV/0!</v>
      </c>
    </row>
    <row r="272" spans="1:9" ht="25.5" x14ac:dyDescent="0.25">
      <c r="A272" s="112">
        <v>3227</v>
      </c>
      <c r="B272" s="113"/>
      <c r="C272" s="114"/>
      <c r="D272" s="111" t="s">
        <v>67</v>
      </c>
      <c r="E272" s="124"/>
      <c r="F272" s="124"/>
      <c r="G272" s="124"/>
      <c r="H272" s="124" t="e">
        <f t="shared" si="121"/>
        <v>#DIV/0!</v>
      </c>
      <c r="I272" s="124" t="e">
        <f t="shared" si="122"/>
        <v>#DIV/0!</v>
      </c>
    </row>
    <row r="273" spans="1:9" x14ac:dyDescent="0.25">
      <c r="A273" s="46">
        <v>323</v>
      </c>
      <c r="B273" s="47"/>
      <c r="C273" s="48"/>
      <c r="D273" s="49" t="s">
        <v>42</v>
      </c>
      <c r="E273" s="123">
        <f t="shared" ref="E273" si="125">SUM(E274:E282)</f>
        <v>0</v>
      </c>
      <c r="F273" s="123">
        <f t="shared" ref="F273" si="126">SUM(F274:F282)</f>
        <v>0</v>
      </c>
      <c r="G273" s="123"/>
      <c r="H273" s="123" t="e">
        <f t="shared" si="121"/>
        <v>#DIV/0!</v>
      </c>
      <c r="I273" s="123" t="e">
        <f t="shared" si="122"/>
        <v>#DIV/0!</v>
      </c>
    </row>
    <row r="274" spans="1:9" x14ac:dyDescent="0.25">
      <c r="A274" s="112">
        <v>3231</v>
      </c>
      <c r="B274" s="113"/>
      <c r="C274" s="114"/>
      <c r="D274" s="111" t="s">
        <v>68</v>
      </c>
      <c r="E274" s="124"/>
      <c r="F274" s="124"/>
      <c r="G274" s="124"/>
      <c r="H274" s="124" t="e">
        <f t="shared" si="121"/>
        <v>#DIV/0!</v>
      </c>
      <c r="I274" s="124" t="e">
        <f t="shared" si="122"/>
        <v>#DIV/0!</v>
      </c>
    </row>
    <row r="275" spans="1:9" ht="25.5" x14ac:dyDescent="0.25">
      <c r="A275" s="112">
        <v>3232</v>
      </c>
      <c r="B275" s="113"/>
      <c r="C275" s="114"/>
      <c r="D275" s="111" t="s">
        <v>69</v>
      </c>
      <c r="E275" s="124"/>
      <c r="F275" s="124"/>
      <c r="G275" s="124"/>
      <c r="H275" s="124" t="e">
        <f t="shared" si="121"/>
        <v>#DIV/0!</v>
      </c>
      <c r="I275" s="124" t="e">
        <f t="shared" si="122"/>
        <v>#DIV/0!</v>
      </c>
    </row>
    <row r="276" spans="1:9" x14ac:dyDescent="0.25">
      <c r="A276" s="112">
        <v>3233</v>
      </c>
      <c r="B276" s="113"/>
      <c r="C276" s="114"/>
      <c r="D276" s="111" t="s">
        <v>70</v>
      </c>
      <c r="E276" s="124"/>
      <c r="F276" s="124"/>
      <c r="G276" s="124"/>
      <c r="H276" s="124" t="e">
        <f t="shared" si="121"/>
        <v>#DIV/0!</v>
      </c>
      <c r="I276" s="124" t="e">
        <f t="shared" si="122"/>
        <v>#DIV/0!</v>
      </c>
    </row>
    <row r="277" spans="1:9" x14ac:dyDescent="0.25">
      <c r="A277" s="112">
        <v>3234</v>
      </c>
      <c r="B277" s="113"/>
      <c r="C277" s="114"/>
      <c r="D277" s="111" t="s">
        <v>71</v>
      </c>
      <c r="E277" s="124"/>
      <c r="F277" s="124"/>
      <c r="G277" s="124"/>
      <c r="H277" s="124" t="e">
        <f t="shared" si="121"/>
        <v>#DIV/0!</v>
      </c>
      <c r="I277" s="124" t="e">
        <f t="shared" si="122"/>
        <v>#DIV/0!</v>
      </c>
    </row>
    <row r="278" spans="1:9" x14ac:dyDescent="0.25">
      <c r="A278" s="112">
        <v>3235</v>
      </c>
      <c r="B278" s="113"/>
      <c r="C278" s="114"/>
      <c r="D278" s="111" t="s">
        <v>72</v>
      </c>
      <c r="E278" s="124"/>
      <c r="F278" s="124"/>
      <c r="G278" s="124"/>
      <c r="H278" s="124" t="e">
        <f t="shared" si="121"/>
        <v>#DIV/0!</v>
      </c>
      <c r="I278" s="124" t="e">
        <f t="shared" si="122"/>
        <v>#DIV/0!</v>
      </c>
    </row>
    <row r="279" spans="1:9" x14ac:dyDescent="0.25">
      <c r="A279" s="112">
        <v>3236</v>
      </c>
      <c r="B279" s="113"/>
      <c r="C279" s="114"/>
      <c r="D279" s="111" t="s">
        <v>73</v>
      </c>
      <c r="E279" s="124"/>
      <c r="F279" s="124"/>
      <c r="G279" s="124"/>
      <c r="H279" s="124" t="e">
        <f t="shared" si="121"/>
        <v>#DIV/0!</v>
      </c>
      <c r="I279" s="124" t="e">
        <f t="shared" si="122"/>
        <v>#DIV/0!</v>
      </c>
    </row>
    <row r="280" spans="1:9" x14ac:dyDescent="0.25">
      <c r="A280" s="112">
        <v>3237</v>
      </c>
      <c r="B280" s="113"/>
      <c r="C280" s="114"/>
      <c r="D280" s="111" t="s">
        <v>74</v>
      </c>
      <c r="E280" s="124"/>
      <c r="F280" s="124"/>
      <c r="G280" s="124"/>
      <c r="H280" s="124" t="e">
        <f t="shared" si="121"/>
        <v>#DIV/0!</v>
      </c>
      <c r="I280" s="124" t="e">
        <f t="shared" si="122"/>
        <v>#DIV/0!</v>
      </c>
    </row>
    <row r="281" spans="1:9" x14ac:dyDescent="0.25">
      <c r="A281" s="112">
        <v>3238</v>
      </c>
      <c r="B281" s="113"/>
      <c r="C281" s="114"/>
      <c r="D281" s="111" t="s">
        <v>75</v>
      </c>
      <c r="E281" s="124"/>
      <c r="F281" s="124"/>
      <c r="G281" s="124"/>
      <c r="H281" s="124" t="e">
        <f t="shared" si="121"/>
        <v>#DIV/0!</v>
      </c>
      <c r="I281" s="124" t="e">
        <f t="shared" si="122"/>
        <v>#DIV/0!</v>
      </c>
    </row>
    <row r="282" spans="1:9" x14ac:dyDescent="0.25">
      <c r="A282" s="112">
        <v>3239</v>
      </c>
      <c r="B282" s="113"/>
      <c r="C282" s="114"/>
      <c r="D282" s="111" t="s">
        <v>76</v>
      </c>
      <c r="E282" s="124"/>
      <c r="F282" s="124"/>
      <c r="G282" s="124"/>
      <c r="H282" s="124" t="e">
        <f t="shared" si="121"/>
        <v>#DIV/0!</v>
      </c>
      <c r="I282" s="124" t="e">
        <f t="shared" si="122"/>
        <v>#DIV/0!</v>
      </c>
    </row>
    <row r="283" spans="1:9" x14ac:dyDescent="0.25">
      <c r="A283" s="112"/>
      <c r="B283" s="113"/>
      <c r="C283" s="114"/>
      <c r="D283" s="57" t="s">
        <v>96</v>
      </c>
      <c r="E283" s="125">
        <f t="shared" ref="E283" si="127">SUM(E248)</f>
        <v>18089.46</v>
      </c>
      <c r="F283" s="125">
        <f t="shared" ref="F283:G283" si="128">SUM(F248)</f>
        <v>30960</v>
      </c>
      <c r="G283" s="125">
        <f t="shared" si="128"/>
        <v>32778.47</v>
      </c>
      <c r="H283" s="125">
        <f t="shared" si="121"/>
        <v>181.20203698728432</v>
      </c>
      <c r="I283" s="125">
        <f t="shared" si="122"/>
        <v>105.8736111111111</v>
      </c>
    </row>
    <row r="284" spans="1:9" x14ac:dyDescent="0.25">
      <c r="A284" s="112"/>
      <c r="B284" s="113"/>
      <c r="C284" s="114"/>
      <c r="D284" s="111"/>
      <c r="E284" s="10"/>
      <c r="F284" s="10"/>
      <c r="G284" s="10"/>
      <c r="H284" s="10" t="e">
        <f t="shared" si="121"/>
        <v>#DIV/0!</v>
      </c>
      <c r="I284" s="10" t="e">
        <f t="shared" si="122"/>
        <v>#DIV/0!</v>
      </c>
    </row>
    <row r="285" spans="1:9" x14ac:dyDescent="0.25">
      <c r="A285" s="303" t="s">
        <v>27</v>
      </c>
      <c r="B285" s="304"/>
      <c r="C285" s="305"/>
      <c r="D285" s="23" t="s">
        <v>28</v>
      </c>
      <c r="E285" s="23" t="s">
        <v>177</v>
      </c>
      <c r="F285" s="23" t="s">
        <v>169</v>
      </c>
      <c r="G285" s="23" t="s">
        <v>178</v>
      </c>
      <c r="H285" s="23" t="e">
        <f t="shared" si="121"/>
        <v>#VALUE!</v>
      </c>
      <c r="I285" s="23" t="e">
        <f t="shared" si="122"/>
        <v>#VALUE!</v>
      </c>
    </row>
    <row r="286" spans="1:9" ht="15" customHeight="1" x14ac:dyDescent="0.25">
      <c r="A286" s="306" t="s">
        <v>97</v>
      </c>
      <c r="B286" s="307"/>
      <c r="C286" s="308"/>
      <c r="D286" s="115" t="s">
        <v>30</v>
      </c>
      <c r="E286" s="10"/>
      <c r="F286" s="10"/>
      <c r="G286" s="10"/>
      <c r="H286" s="10" t="e">
        <f t="shared" si="121"/>
        <v>#DIV/0!</v>
      </c>
      <c r="I286" s="10" t="e">
        <f t="shared" si="122"/>
        <v>#DIV/0!</v>
      </c>
    </row>
    <row r="287" spans="1:9" ht="25.5" customHeight="1" x14ac:dyDescent="0.25">
      <c r="A287" s="306" t="s">
        <v>128</v>
      </c>
      <c r="B287" s="307"/>
      <c r="C287" s="308"/>
      <c r="D287" s="156" t="s">
        <v>172</v>
      </c>
      <c r="E287" s="10"/>
      <c r="F287" s="10"/>
      <c r="G287" s="10"/>
      <c r="H287" s="10" t="e">
        <f t="shared" si="121"/>
        <v>#DIV/0!</v>
      </c>
      <c r="I287" s="10" t="e">
        <f t="shared" si="122"/>
        <v>#DIV/0!</v>
      </c>
    </row>
    <row r="288" spans="1:9" ht="15" customHeight="1" x14ac:dyDescent="0.25">
      <c r="A288" s="294" t="s">
        <v>192</v>
      </c>
      <c r="B288" s="295"/>
      <c r="C288" s="296"/>
      <c r="D288" s="116" t="s">
        <v>34</v>
      </c>
      <c r="E288" s="10"/>
      <c r="F288" s="10"/>
      <c r="G288" s="10"/>
      <c r="H288" s="10" t="e">
        <f t="shared" si="121"/>
        <v>#DIV/0!</v>
      </c>
      <c r="I288" s="10" t="e">
        <f t="shared" si="122"/>
        <v>#DIV/0!</v>
      </c>
    </row>
    <row r="289" spans="1:9" x14ac:dyDescent="0.25">
      <c r="A289" s="297">
        <v>3</v>
      </c>
      <c r="B289" s="298"/>
      <c r="C289" s="299"/>
      <c r="D289" s="117" t="s">
        <v>20</v>
      </c>
      <c r="E289" s="121">
        <f t="shared" ref="E289" si="129">SUM(E290+E300+E333+E337)</f>
        <v>1666837.71</v>
      </c>
      <c r="F289" s="121">
        <f t="shared" ref="F289:G289" si="130">SUM(F290+F300+F333+F337)</f>
        <v>2129890</v>
      </c>
      <c r="G289" s="121">
        <f t="shared" si="130"/>
        <v>2137912.4699999997</v>
      </c>
      <c r="H289" s="121">
        <f t="shared" si="121"/>
        <v>128.26158522655453</v>
      </c>
      <c r="I289" s="121">
        <f t="shared" si="122"/>
        <v>100.37666123602627</v>
      </c>
    </row>
    <row r="290" spans="1:9" x14ac:dyDescent="0.25">
      <c r="A290" s="300">
        <v>31</v>
      </c>
      <c r="B290" s="301"/>
      <c r="C290" s="302"/>
      <c r="D290" s="51" t="s">
        <v>21</v>
      </c>
      <c r="E290" s="122">
        <f t="shared" ref="E290" si="131">SUM(E291+E295+E297)</f>
        <v>1490125.4</v>
      </c>
      <c r="F290" s="122">
        <f t="shared" ref="F290:G290" si="132">SUM(F291+F295+F297)</f>
        <v>1923850</v>
      </c>
      <c r="G290" s="122">
        <f t="shared" si="132"/>
        <v>1922555.96</v>
      </c>
      <c r="H290" s="122">
        <f t="shared" si="121"/>
        <v>129.01974290217456</v>
      </c>
      <c r="I290" s="122">
        <f t="shared" si="122"/>
        <v>99.932736959742186</v>
      </c>
    </row>
    <row r="291" spans="1:9" ht="15" customHeight="1" x14ac:dyDescent="0.25">
      <c r="A291" s="46">
        <v>311</v>
      </c>
      <c r="B291" s="47"/>
      <c r="C291" s="48"/>
      <c r="D291" s="49" t="s">
        <v>38</v>
      </c>
      <c r="E291" s="123">
        <f t="shared" ref="E291" si="133">SUM(E292:E294)</f>
        <v>1233367.75</v>
      </c>
      <c r="F291" s="123">
        <f t="shared" ref="F291:G291" si="134">SUM(F292:F294)</f>
        <v>1599800</v>
      </c>
      <c r="G291" s="123">
        <f t="shared" si="134"/>
        <v>1604714.51</v>
      </c>
      <c r="H291" s="123">
        <f t="shared" si="121"/>
        <v>130.10835657086056</v>
      </c>
      <c r="I291" s="123">
        <f t="shared" si="122"/>
        <v>100.3071952744093</v>
      </c>
    </row>
    <row r="292" spans="1:9" x14ac:dyDescent="0.25">
      <c r="A292" s="112">
        <v>3111</v>
      </c>
      <c r="B292" s="113"/>
      <c r="C292" s="114"/>
      <c r="D292" s="111" t="s">
        <v>50</v>
      </c>
      <c r="E292" s="124">
        <v>1212731.99</v>
      </c>
      <c r="F292" s="124">
        <v>1570000</v>
      </c>
      <c r="G292" s="124">
        <v>1574209.06</v>
      </c>
      <c r="H292" s="124">
        <f t="shared" si="121"/>
        <v>129.80683885480749</v>
      </c>
      <c r="I292" s="124">
        <f t="shared" si="122"/>
        <v>100.26809299363057</v>
      </c>
    </row>
    <row r="293" spans="1:9" x14ac:dyDescent="0.25">
      <c r="A293" s="112">
        <v>3113</v>
      </c>
      <c r="B293" s="113"/>
      <c r="C293" s="114"/>
      <c r="D293" s="111" t="s">
        <v>51</v>
      </c>
      <c r="E293" s="124">
        <v>19354.349999999999</v>
      </c>
      <c r="F293" s="124">
        <v>28000</v>
      </c>
      <c r="G293" s="124">
        <v>28640.28</v>
      </c>
      <c r="H293" s="124">
        <f t="shared" si="121"/>
        <v>147.97851645754056</v>
      </c>
      <c r="I293" s="124">
        <f t="shared" si="122"/>
        <v>102.28671428571428</v>
      </c>
    </row>
    <row r="294" spans="1:9" x14ac:dyDescent="0.25">
      <c r="A294" s="112">
        <v>3114</v>
      </c>
      <c r="B294" s="113"/>
      <c r="C294" s="114"/>
      <c r="D294" s="111" t="s">
        <v>52</v>
      </c>
      <c r="E294" s="124">
        <v>1281.4100000000001</v>
      </c>
      <c r="F294" s="124">
        <v>1800</v>
      </c>
      <c r="G294" s="124">
        <v>1865.17</v>
      </c>
      <c r="H294" s="124">
        <f t="shared" si="121"/>
        <v>145.55606714478583</v>
      </c>
      <c r="I294" s="124">
        <f t="shared" si="122"/>
        <v>103.62055555555555</v>
      </c>
    </row>
    <row r="295" spans="1:9" x14ac:dyDescent="0.25">
      <c r="A295" s="46">
        <v>312</v>
      </c>
      <c r="B295" s="47"/>
      <c r="C295" s="48"/>
      <c r="D295" s="49" t="s">
        <v>53</v>
      </c>
      <c r="E295" s="123">
        <f t="shared" ref="E295:G295" si="135">SUM(E296)</f>
        <v>60539.68</v>
      </c>
      <c r="F295" s="123">
        <f t="shared" si="135"/>
        <v>65000</v>
      </c>
      <c r="G295" s="123">
        <f t="shared" si="135"/>
        <v>62437.58</v>
      </c>
      <c r="H295" s="123">
        <f t="shared" si="121"/>
        <v>103.13496866848322</v>
      </c>
      <c r="I295" s="123">
        <f t="shared" si="122"/>
        <v>96.057815384615381</v>
      </c>
    </row>
    <row r="296" spans="1:9" x14ac:dyDescent="0.25">
      <c r="A296" s="112">
        <v>3121</v>
      </c>
      <c r="B296" s="113"/>
      <c r="C296" s="114"/>
      <c r="D296" s="111" t="s">
        <v>54</v>
      </c>
      <c r="E296" s="124">
        <v>60539.68</v>
      </c>
      <c r="F296" s="124">
        <v>65000</v>
      </c>
      <c r="G296" s="124">
        <v>62437.58</v>
      </c>
      <c r="H296" s="124">
        <f t="shared" si="121"/>
        <v>103.13496866848322</v>
      </c>
      <c r="I296" s="124">
        <f t="shared" si="122"/>
        <v>96.057815384615381</v>
      </c>
    </row>
    <row r="297" spans="1:9" x14ac:dyDescent="0.25">
      <c r="A297" s="46">
        <v>313</v>
      </c>
      <c r="B297" s="47"/>
      <c r="C297" s="48"/>
      <c r="D297" s="49" t="s">
        <v>39</v>
      </c>
      <c r="E297" s="123">
        <f t="shared" ref="E297:G297" si="136">SUM(E298:E299)</f>
        <v>196217.97</v>
      </c>
      <c r="F297" s="123">
        <f t="shared" si="136"/>
        <v>259050</v>
      </c>
      <c r="G297" s="123">
        <f t="shared" si="136"/>
        <v>255403.87</v>
      </c>
      <c r="H297" s="123">
        <f t="shared" si="121"/>
        <v>130.16334334719699</v>
      </c>
      <c r="I297" s="123">
        <f t="shared" si="122"/>
        <v>98.592499517467672</v>
      </c>
    </row>
    <row r="298" spans="1:9" x14ac:dyDescent="0.25">
      <c r="A298" s="112">
        <v>3131</v>
      </c>
      <c r="B298" s="113"/>
      <c r="C298" s="114"/>
      <c r="D298" s="111" t="s">
        <v>55</v>
      </c>
      <c r="E298" s="124"/>
      <c r="F298" s="124"/>
      <c r="G298" s="124"/>
      <c r="H298" s="124" t="e">
        <f t="shared" si="121"/>
        <v>#DIV/0!</v>
      </c>
      <c r="I298" s="124" t="e">
        <f t="shared" si="122"/>
        <v>#DIV/0!</v>
      </c>
    </row>
    <row r="299" spans="1:9" ht="25.5" x14ac:dyDescent="0.25">
      <c r="A299" s="112">
        <v>3132</v>
      </c>
      <c r="B299" s="113"/>
      <c r="C299" s="114"/>
      <c r="D299" s="111" t="s">
        <v>56</v>
      </c>
      <c r="E299" s="124">
        <v>196217.97</v>
      </c>
      <c r="F299" s="124">
        <v>259050</v>
      </c>
      <c r="G299" s="124">
        <v>255403.87</v>
      </c>
      <c r="H299" s="124">
        <f t="shared" si="121"/>
        <v>130.16334334719699</v>
      </c>
      <c r="I299" s="124">
        <f t="shared" si="122"/>
        <v>98.592499517467672</v>
      </c>
    </row>
    <row r="300" spans="1:9" x14ac:dyDescent="0.25">
      <c r="A300" s="300">
        <v>32</v>
      </c>
      <c r="B300" s="301"/>
      <c r="C300" s="302"/>
      <c r="D300" s="51" t="s">
        <v>29</v>
      </c>
      <c r="E300" s="122">
        <f t="shared" ref="E300" si="137">SUM(E301+E306+E314+E324+E325)</f>
        <v>172307.29</v>
      </c>
      <c r="F300" s="122">
        <f t="shared" ref="F300:G300" si="138">SUM(F301+F306+F314+F324+F325)</f>
        <v>203940</v>
      </c>
      <c r="G300" s="122">
        <f t="shared" si="138"/>
        <v>208529.4</v>
      </c>
      <c r="H300" s="122">
        <f t="shared" si="121"/>
        <v>121.02180935002806</v>
      </c>
      <c r="I300" s="122">
        <f t="shared" si="122"/>
        <v>102.25036775522211</v>
      </c>
    </row>
    <row r="301" spans="1:9" x14ac:dyDescent="0.25">
      <c r="A301" s="46">
        <v>321</v>
      </c>
      <c r="B301" s="47"/>
      <c r="C301" s="48"/>
      <c r="D301" s="49" t="s">
        <v>40</v>
      </c>
      <c r="E301" s="123">
        <f t="shared" ref="E301" si="139">SUM(E302:E305)</f>
        <v>62385.96</v>
      </c>
      <c r="F301" s="123">
        <f t="shared" ref="F301:G301" si="140">SUM(F302:F305)</f>
        <v>64642</v>
      </c>
      <c r="G301" s="123">
        <f t="shared" si="140"/>
        <v>64275.780000000006</v>
      </c>
      <c r="H301" s="123">
        <f t="shared" si="121"/>
        <v>103.02923927114371</v>
      </c>
      <c r="I301" s="123">
        <f t="shared" si="122"/>
        <v>99.433464311129001</v>
      </c>
    </row>
    <row r="302" spans="1:9" x14ac:dyDescent="0.25">
      <c r="A302" s="112">
        <v>3211</v>
      </c>
      <c r="B302" s="113"/>
      <c r="C302" s="114"/>
      <c r="D302" s="111" t="s">
        <v>57</v>
      </c>
      <c r="E302" s="124"/>
      <c r="F302" s="124">
        <v>42</v>
      </c>
      <c r="G302" s="124">
        <v>99.8</v>
      </c>
      <c r="H302" s="124" t="e">
        <f t="shared" si="121"/>
        <v>#DIV/0!</v>
      </c>
      <c r="I302" s="124">
        <f t="shared" si="122"/>
        <v>237.61904761904762</v>
      </c>
    </row>
    <row r="303" spans="1:9" ht="25.5" x14ac:dyDescent="0.25">
      <c r="A303" s="112">
        <v>3212</v>
      </c>
      <c r="B303" s="113"/>
      <c r="C303" s="114"/>
      <c r="D303" s="111" t="s">
        <v>127</v>
      </c>
      <c r="E303" s="124">
        <v>62385.96</v>
      </c>
      <c r="F303" s="124">
        <v>64600</v>
      </c>
      <c r="G303" s="124">
        <v>64175.98</v>
      </c>
      <c r="H303" s="124">
        <f t="shared" si="121"/>
        <v>102.8692673800323</v>
      </c>
      <c r="I303" s="124">
        <f t="shared" si="122"/>
        <v>99.343622291021674</v>
      </c>
    </row>
    <row r="304" spans="1:9" x14ac:dyDescent="0.25">
      <c r="A304" s="112">
        <v>3213</v>
      </c>
      <c r="B304" s="113"/>
      <c r="C304" s="114"/>
      <c r="D304" s="111" t="s">
        <v>59</v>
      </c>
      <c r="E304" s="124"/>
      <c r="F304" s="124"/>
      <c r="G304" s="124"/>
      <c r="H304" s="124" t="e">
        <f t="shared" si="121"/>
        <v>#DIV/0!</v>
      </c>
      <c r="I304" s="124" t="e">
        <f t="shared" si="122"/>
        <v>#DIV/0!</v>
      </c>
    </row>
    <row r="305" spans="1:9" ht="25.5" x14ac:dyDescent="0.25">
      <c r="A305" s="112">
        <v>3214</v>
      </c>
      <c r="B305" s="113"/>
      <c r="C305" s="114"/>
      <c r="D305" s="111" t="s">
        <v>60</v>
      </c>
      <c r="E305" s="124"/>
      <c r="F305" s="124"/>
      <c r="G305" s="124"/>
      <c r="H305" s="124" t="e">
        <f t="shared" si="121"/>
        <v>#DIV/0!</v>
      </c>
      <c r="I305" s="124" t="e">
        <f t="shared" si="122"/>
        <v>#DIV/0!</v>
      </c>
    </row>
    <row r="306" spans="1:9" x14ac:dyDescent="0.25">
      <c r="A306" s="46">
        <v>322</v>
      </c>
      <c r="B306" s="47"/>
      <c r="C306" s="48"/>
      <c r="D306" s="49" t="s">
        <v>41</v>
      </c>
      <c r="E306" s="123">
        <f t="shared" ref="E306" si="141">SUM(E307:E313)</f>
        <v>88031.7</v>
      </c>
      <c r="F306" s="123">
        <f t="shared" ref="F306:G306" si="142">SUM(F307:F313)</f>
        <v>118500</v>
      </c>
      <c r="G306" s="123">
        <f t="shared" si="142"/>
        <v>123620.03</v>
      </c>
      <c r="H306" s="123">
        <f t="shared" si="121"/>
        <v>140.4267212833559</v>
      </c>
      <c r="I306" s="123">
        <f t="shared" si="122"/>
        <v>104.32070042194093</v>
      </c>
    </row>
    <row r="307" spans="1:9" ht="25.5" x14ac:dyDescent="0.25">
      <c r="A307" s="112">
        <v>3221</v>
      </c>
      <c r="B307" s="113"/>
      <c r="C307" s="114"/>
      <c r="D307" s="111" t="s">
        <v>61</v>
      </c>
      <c r="E307" s="124">
        <v>4376.16</v>
      </c>
      <c r="F307" s="124">
        <v>6500</v>
      </c>
      <c r="G307" s="124">
        <v>6437.25</v>
      </c>
      <c r="H307" s="124">
        <f t="shared" si="121"/>
        <v>147.09814083580127</v>
      </c>
      <c r="I307" s="124">
        <f t="shared" si="122"/>
        <v>99.034615384615392</v>
      </c>
    </row>
    <row r="308" spans="1:9" x14ac:dyDescent="0.25">
      <c r="A308" s="112">
        <v>3222</v>
      </c>
      <c r="B308" s="113"/>
      <c r="C308" s="114"/>
      <c r="D308" s="111" t="s">
        <v>62</v>
      </c>
      <c r="E308" s="124">
        <v>78187.899999999994</v>
      </c>
      <c r="F308" s="124">
        <v>106000</v>
      </c>
      <c r="G308" s="124">
        <v>111253.99</v>
      </c>
      <c r="H308" s="124">
        <f t="shared" si="121"/>
        <v>142.29054623541495</v>
      </c>
      <c r="I308" s="124">
        <f t="shared" si="122"/>
        <v>104.95659433962265</v>
      </c>
    </row>
    <row r="309" spans="1:9" x14ac:dyDescent="0.25">
      <c r="A309" s="112">
        <v>3223</v>
      </c>
      <c r="B309" s="113"/>
      <c r="C309" s="114"/>
      <c r="D309" s="111" t="s">
        <v>63</v>
      </c>
      <c r="E309" s="124"/>
      <c r="F309" s="124"/>
      <c r="G309" s="124"/>
      <c r="H309" s="124" t="e">
        <f t="shared" si="121"/>
        <v>#DIV/0!</v>
      </c>
      <c r="I309" s="124" t="e">
        <f t="shared" si="122"/>
        <v>#DIV/0!</v>
      </c>
    </row>
    <row r="310" spans="1:9" ht="25.5" x14ac:dyDescent="0.25">
      <c r="A310" s="112">
        <v>3224</v>
      </c>
      <c r="B310" s="113"/>
      <c r="C310" s="114"/>
      <c r="D310" s="111" t="s">
        <v>64</v>
      </c>
      <c r="E310" s="124"/>
      <c r="F310" s="124"/>
      <c r="G310" s="124"/>
      <c r="H310" s="124" t="e">
        <f t="shared" si="121"/>
        <v>#DIV/0!</v>
      </c>
      <c r="I310" s="124" t="e">
        <f t="shared" si="122"/>
        <v>#DIV/0!</v>
      </c>
    </row>
    <row r="311" spans="1:9" x14ac:dyDescent="0.25">
      <c r="A311" s="112">
        <v>3225</v>
      </c>
      <c r="B311" s="113"/>
      <c r="C311" s="114"/>
      <c r="D311" s="111" t="s">
        <v>65</v>
      </c>
      <c r="E311" s="124">
        <v>5467.64</v>
      </c>
      <c r="F311" s="124">
        <v>6000</v>
      </c>
      <c r="G311" s="124">
        <v>5928.79</v>
      </c>
      <c r="H311" s="124">
        <f t="shared" si="121"/>
        <v>108.43416903819562</v>
      </c>
      <c r="I311" s="124">
        <f t="shared" si="122"/>
        <v>98.81316666666666</v>
      </c>
    </row>
    <row r="312" spans="1:9" ht="25.5" x14ac:dyDescent="0.25">
      <c r="A312" s="112">
        <v>3226</v>
      </c>
      <c r="B312" s="113"/>
      <c r="C312" s="114"/>
      <c r="D312" s="111" t="s">
        <v>66</v>
      </c>
      <c r="E312" s="124"/>
      <c r="F312" s="124"/>
      <c r="G312" s="124"/>
      <c r="H312" s="124" t="e">
        <f t="shared" si="121"/>
        <v>#DIV/0!</v>
      </c>
      <c r="I312" s="124" t="e">
        <f t="shared" si="122"/>
        <v>#DIV/0!</v>
      </c>
    </row>
    <row r="313" spans="1:9" ht="25.5" x14ac:dyDescent="0.25">
      <c r="A313" s="112">
        <v>3227</v>
      </c>
      <c r="B313" s="113"/>
      <c r="C313" s="114"/>
      <c r="D313" s="111" t="s">
        <v>67</v>
      </c>
      <c r="E313" s="124"/>
      <c r="F313" s="124"/>
      <c r="G313" s="124"/>
      <c r="H313" s="124" t="e">
        <f t="shared" si="121"/>
        <v>#DIV/0!</v>
      </c>
      <c r="I313" s="124" t="e">
        <f t="shared" si="122"/>
        <v>#DIV/0!</v>
      </c>
    </row>
    <row r="314" spans="1:9" x14ac:dyDescent="0.25">
      <c r="A314" s="46">
        <v>323</v>
      </c>
      <c r="B314" s="47"/>
      <c r="C314" s="48"/>
      <c r="D314" s="49" t="s">
        <v>42</v>
      </c>
      <c r="E314" s="123">
        <f t="shared" ref="E314" si="143">SUM(E315:E323)</f>
        <v>19665.2</v>
      </c>
      <c r="F314" s="123">
        <f t="shared" ref="F314:G314" si="144">SUM(F315:F323)</f>
        <v>17498</v>
      </c>
      <c r="G314" s="123">
        <f t="shared" si="144"/>
        <v>17497.59</v>
      </c>
      <c r="H314" s="123">
        <f t="shared" si="121"/>
        <v>88.977432215283841</v>
      </c>
      <c r="I314" s="123">
        <f t="shared" si="122"/>
        <v>99.997656875071442</v>
      </c>
    </row>
    <row r="315" spans="1:9" x14ac:dyDescent="0.25">
      <c r="A315" s="112">
        <v>3231</v>
      </c>
      <c r="B315" s="113"/>
      <c r="C315" s="114"/>
      <c r="D315" s="111" t="s">
        <v>68</v>
      </c>
      <c r="E315" s="124"/>
      <c r="F315" s="124"/>
      <c r="G315" s="124"/>
      <c r="H315" s="124" t="e">
        <f t="shared" si="121"/>
        <v>#DIV/0!</v>
      </c>
      <c r="I315" s="124" t="e">
        <f t="shared" si="122"/>
        <v>#DIV/0!</v>
      </c>
    </row>
    <row r="316" spans="1:9" ht="25.5" x14ac:dyDescent="0.25">
      <c r="A316" s="112">
        <v>3232</v>
      </c>
      <c r="B316" s="113"/>
      <c r="C316" s="114"/>
      <c r="D316" s="111" t="s">
        <v>69</v>
      </c>
      <c r="E316" s="124"/>
      <c r="F316" s="124"/>
      <c r="G316" s="124"/>
      <c r="H316" s="124" t="e">
        <f t="shared" si="121"/>
        <v>#DIV/0!</v>
      </c>
      <c r="I316" s="124" t="e">
        <f t="shared" si="122"/>
        <v>#DIV/0!</v>
      </c>
    </row>
    <row r="317" spans="1:9" x14ac:dyDescent="0.25">
      <c r="A317" s="112">
        <v>3233</v>
      </c>
      <c r="B317" s="113"/>
      <c r="C317" s="114"/>
      <c r="D317" s="111" t="s">
        <v>70</v>
      </c>
      <c r="E317" s="124"/>
      <c r="F317" s="124"/>
      <c r="G317" s="124"/>
      <c r="H317" s="124" t="e">
        <f t="shared" si="121"/>
        <v>#DIV/0!</v>
      </c>
      <c r="I317" s="124" t="e">
        <f t="shared" si="122"/>
        <v>#DIV/0!</v>
      </c>
    </row>
    <row r="318" spans="1:9" x14ac:dyDescent="0.25">
      <c r="A318" s="112">
        <v>3234</v>
      </c>
      <c r="B318" s="113"/>
      <c r="C318" s="114"/>
      <c r="D318" s="111" t="s">
        <v>71</v>
      </c>
      <c r="E318" s="124"/>
      <c r="F318" s="124"/>
      <c r="G318" s="124"/>
      <c r="H318" s="124" t="e">
        <f t="shared" si="121"/>
        <v>#DIV/0!</v>
      </c>
      <c r="I318" s="124" t="e">
        <f t="shared" si="122"/>
        <v>#DIV/0!</v>
      </c>
    </row>
    <row r="319" spans="1:9" x14ac:dyDescent="0.25">
      <c r="A319" s="112">
        <v>3235</v>
      </c>
      <c r="B319" s="113"/>
      <c r="C319" s="114"/>
      <c r="D319" s="111" t="s">
        <v>72</v>
      </c>
      <c r="E319" s="124"/>
      <c r="F319" s="124"/>
      <c r="G319" s="124"/>
      <c r="H319" s="124" t="e">
        <f t="shared" si="121"/>
        <v>#DIV/0!</v>
      </c>
      <c r="I319" s="124" t="e">
        <f t="shared" si="122"/>
        <v>#DIV/0!</v>
      </c>
    </row>
    <row r="320" spans="1:9" x14ac:dyDescent="0.25">
      <c r="A320" s="112">
        <v>3236</v>
      </c>
      <c r="B320" s="113"/>
      <c r="C320" s="114"/>
      <c r="D320" s="111" t="s">
        <v>73</v>
      </c>
      <c r="E320" s="124">
        <v>175.2</v>
      </c>
      <c r="F320" s="124">
        <v>90</v>
      </c>
      <c r="G320" s="124">
        <v>89.59</v>
      </c>
      <c r="H320" s="124">
        <f t="shared" si="121"/>
        <v>51.135844748858453</v>
      </c>
      <c r="I320" s="124">
        <f t="shared" si="122"/>
        <v>99.544444444444451</v>
      </c>
    </row>
    <row r="321" spans="1:9" x14ac:dyDescent="0.25">
      <c r="A321" s="112">
        <v>3237</v>
      </c>
      <c r="B321" s="113"/>
      <c r="C321" s="114"/>
      <c r="D321" s="111" t="s">
        <v>74</v>
      </c>
      <c r="E321" s="124"/>
      <c r="F321" s="124">
        <v>188</v>
      </c>
      <c r="G321" s="124">
        <v>188</v>
      </c>
      <c r="H321" s="124" t="e">
        <f t="shared" si="121"/>
        <v>#DIV/0!</v>
      </c>
      <c r="I321" s="124">
        <f t="shared" si="122"/>
        <v>100</v>
      </c>
    </row>
    <row r="322" spans="1:9" x14ac:dyDescent="0.25">
      <c r="A322" s="112">
        <v>3238</v>
      </c>
      <c r="B322" s="113"/>
      <c r="C322" s="114"/>
      <c r="D322" s="111" t="s">
        <v>75</v>
      </c>
      <c r="E322" s="124"/>
      <c r="F322" s="124"/>
      <c r="G322" s="124"/>
      <c r="H322" s="124" t="e">
        <f t="shared" si="121"/>
        <v>#DIV/0!</v>
      </c>
      <c r="I322" s="124" t="e">
        <f t="shared" si="122"/>
        <v>#DIV/0!</v>
      </c>
    </row>
    <row r="323" spans="1:9" x14ac:dyDescent="0.25">
      <c r="A323" s="112">
        <v>3239</v>
      </c>
      <c r="B323" s="113"/>
      <c r="C323" s="114"/>
      <c r="D323" s="111" t="s">
        <v>76</v>
      </c>
      <c r="E323" s="124">
        <v>19490</v>
      </c>
      <c r="F323" s="124">
        <v>17220</v>
      </c>
      <c r="G323" s="124">
        <v>17220</v>
      </c>
      <c r="H323" s="124">
        <f t="shared" si="121"/>
        <v>88.353001539250897</v>
      </c>
      <c r="I323" s="124">
        <f t="shared" si="122"/>
        <v>100</v>
      </c>
    </row>
    <row r="324" spans="1:9" ht="25.5" x14ac:dyDescent="0.25">
      <c r="A324" s="46">
        <v>324</v>
      </c>
      <c r="B324" s="47"/>
      <c r="C324" s="48"/>
      <c r="D324" s="49" t="s">
        <v>77</v>
      </c>
      <c r="E324" s="123"/>
      <c r="F324" s="123"/>
      <c r="G324" s="123"/>
      <c r="H324" s="123" t="e">
        <f t="shared" si="121"/>
        <v>#DIV/0!</v>
      </c>
      <c r="I324" s="123" t="e">
        <f t="shared" si="122"/>
        <v>#DIV/0!</v>
      </c>
    </row>
    <row r="325" spans="1:9" ht="25.5" x14ac:dyDescent="0.25">
      <c r="A325" s="46">
        <v>329</v>
      </c>
      <c r="B325" s="47"/>
      <c r="C325" s="48"/>
      <c r="D325" s="49" t="s">
        <v>78</v>
      </c>
      <c r="E325" s="123">
        <f t="shared" ref="E325" si="145">SUM(E326:E332)</f>
        <v>2224.4299999999998</v>
      </c>
      <c r="F325" s="123">
        <f t="shared" ref="F325:G325" si="146">SUM(F326:F332)</f>
        <v>3300</v>
      </c>
      <c r="G325" s="123">
        <f t="shared" si="146"/>
        <v>3136</v>
      </c>
      <c r="H325" s="123">
        <f t="shared" si="121"/>
        <v>140.97993643315368</v>
      </c>
      <c r="I325" s="123">
        <f t="shared" si="122"/>
        <v>95.030303030303031</v>
      </c>
    </row>
    <row r="326" spans="1:9" ht="38.25" x14ac:dyDescent="0.25">
      <c r="A326" s="112">
        <v>3291</v>
      </c>
      <c r="B326" s="113"/>
      <c r="C326" s="114"/>
      <c r="D326" s="111" t="s">
        <v>79</v>
      </c>
      <c r="E326" s="124"/>
      <c r="F326" s="124"/>
      <c r="G326" s="124"/>
      <c r="H326" s="124" t="e">
        <f t="shared" si="121"/>
        <v>#DIV/0!</v>
      </c>
      <c r="I326" s="124" t="e">
        <f t="shared" si="122"/>
        <v>#DIV/0!</v>
      </c>
    </row>
    <row r="327" spans="1:9" x14ac:dyDescent="0.25">
      <c r="A327" s="112">
        <v>3292</v>
      </c>
      <c r="B327" s="113"/>
      <c r="C327" s="114"/>
      <c r="D327" s="111" t="s">
        <v>80</v>
      </c>
      <c r="E327" s="124"/>
      <c r="F327" s="124"/>
      <c r="G327" s="124"/>
      <c r="H327" s="124" t="e">
        <f t="shared" ref="H327:H390" si="147">G327/E327*100</f>
        <v>#DIV/0!</v>
      </c>
      <c r="I327" s="124" t="e">
        <f t="shared" ref="I327:I390" si="148">G327/F327*100</f>
        <v>#DIV/0!</v>
      </c>
    </row>
    <row r="328" spans="1:9" x14ac:dyDescent="0.25">
      <c r="A328" s="112">
        <v>3293</v>
      </c>
      <c r="B328" s="113"/>
      <c r="C328" s="114"/>
      <c r="D328" s="111" t="s">
        <v>81</v>
      </c>
      <c r="E328" s="124"/>
      <c r="F328" s="124"/>
      <c r="G328" s="124"/>
      <c r="H328" s="124" t="e">
        <f t="shared" si="147"/>
        <v>#DIV/0!</v>
      </c>
      <c r="I328" s="124" t="e">
        <f t="shared" si="148"/>
        <v>#DIV/0!</v>
      </c>
    </row>
    <row r="329" spans="1:9" x14ac:dyDescent="0.25">
      <c r="A329" s="112">
        <v>3294</v>
      </c>
      <c r="B329" s="113"/>
      <c r="C329" s="114"/>
      <c r="D329" s="111" t="s">
        <v>82</v>
      </c>
      <c r="E329" s="124"/>
      <c r="F329" s="124"/>
      <c r="G329" s="124"/>
      <c r="H329" s="124" t="e">
        <f t="shared" si="147"/>
        <v>#DIV/0!</v>
      </c>
      <c r="I329" s="124" t="e">
        <f t="shared" si="148"/>
        <v>#DIV/0!</v>
      </c>
    </row>
    <row r="330" spans="1:9" x14ac:dyDescent="0.25">
      <c r="A330" s="112">
        <v>3295</v>
      </c>
      <c r="B330" s="113"/>
      <c r="C330" s="114"/>
      <c r="D330" s="111" t="s">
        <v>83</v>
      </c>
      <c r="E330" s="124">
        <v>2224.4299999999998</v>
      </c>
      <c r="F330" s="124">
        <v>3300</v>
      </c>
      <c r="G330" s="124">
        <v>3136</v>
      </c>
      <c r="H330" s="124">
        <f t="shared" si="147"/>
        <v>140.97993643315368</v>
      </c>
      <c r="I330" s="124">
        <f t="shared" si="148"/>
        <v>95.030303030303031</v>
      </c>
    </row>
    <row r="331" spans="1:9" x14ac:dyDescent="0.25">
      <c r="A331" s="112">
        <v>3296</v>
      </c>
      <c r="B331" s="113"/>
      <c r="C331" s="114"/>
      <c r="D331" s="111" t="s">
        <v>84</v>
      </c>
      <c r="E331" s="124"/>
      <c r="F331" s="124"/>
      <c r="G331" s="124"/>
      <c r="H331" s="124" t="e">
        <f t="shared" si="147"/>
        <v>#DIV/0!</v>
      </c>
      <c r="I331" s="124" t="e">
        <f t="shared" si="148"/>
        <v>#DIV/0!</v>
      </c>
    </row>
    <row r="332" spans="1:9" ht="25.5" x14ac:dyDescent="0.25">
      <c r="A332" s="112">
        <v>3299</v>
      </c>
      <c r="B332" s="113"/>
      <c r="C332" s="114"/>
      <c r="D332" s="111" t="s">
        <v>43</v>
      </c>
      <c r="E332" s="124"/>
      <c r="F332" s="124"/>
      <c r="G332" s="124"/>
      <c r="H332" s="124" t="e">
        <f t="shared" si="147"/>
        <v>#DIV/0!</v>
      </c>
      <c r="I332" s="124" t="e">
        <f t="shared" si="148"/>
        <v>#DIV/0!</v>
      </c>
    </row>
    <row r="333" spans="1:9" x14ac:dyDescent="0.25">
      <c r="A333" s="118">
        <v>34</v>
      </c>
      <c r="B333" s="119"/>
      <c r="C333" s="120"/>
      <c r="D333" s="51" t="s">
        <v>44</v>
      </c>
      <c r="E333" s="122">
        <f t="shared" ref="E333:F333" si="149">SUM(E334)</f>
        <v>0</v>
      </c>
      <c r="F333" s="122">
        <f t="shared" si="149"/>
        <v>0</v>
      </c>
      <c r="G333" s="122"/>
      <c r="H333" s="122" t="e">
        <f t="shared" si="147"/>
        <v>#DIV/0!</v>
      </c>
      <c r="I333" s="122" t="e">
        <f t="shared" si="148"/>
        <v>#DIV/0!</v>
      </c>
    </row>
    <row r="334" spans="1:9" x14ac:dyDescent="0.25">
      <c r="A334" s="46">
        <v>343</v>
      </c>
      <c r="B334" s="47"/>
      <c r="C334" s="48"/>
      <c r="D334" s="49" t="s">
        <v>45</v>
      </c>
      <c r="E334" s="123">
        <f t="shared" ref="E334" si="150">SUM(E335:E336)</f>
        <v>0</v>
      </c>
      <c r="F334" s="123">
        <f t="shared" ref="F334" si="151">SUM(F335:F336)</f>
        <v>0</v>
      </c>
      <c r="G334" s="123"/>
      <c r="H334" s="123" t="e">
        <f t="shared" si="147"/>
        <v>#DIV/0!</v>
      </c>
      <c r="I334" s="123" t="e">
        <f t="shared" si="148"/>
        <v>#DIV/0!</v>
      </c>
    </row>
    <row r="335" spans="1:9" ht="25.5" x14ac:dyDescent="0.25">
      <c r="A335" s="112">
        <v>3431</v>
      </c>
      <c r="B335" s="113"/>
      <c r="C335" s="114"/>
      <c r="D335" s="111" t="s">
        <v>85</v>
      </c>
      <c r="E335" s="124"/>
      <c r="F335" s="124"/>
      <c r="G335" s="124"/>
      <c r="H335" s="124" t="e">
        <f t="shared" si="147"/>
        <v>#DIV/0!</v>
      </c>
      <c r="I335" s="124" t="e">
        <f t="shared" si="148"/>
        <v>#DIV/0!</v>
      </c>
    </row>
    <row r="336" spans="1:9" x14ac:dyDescent="0.25">
      <c r="A336" s="112">
        <v>3433</v>
      </c>
      <c r="B336" s="113"/>
      <c r="C336" s="114"/>
      <c r="D336" s="111" t="s">
        <v>86</v>
      </c>
      <c r="E336" s="124"/>
      <c r="F336" s="124"/>
      <c r="G336" s="124"/>
      <c r="H336" s="124" t="e">
        <f t="shared" si="147"/>
        <v>#DIV/0!</v>
      </c>
      <c r="I336" s="124" t="e">
        <f t="shared" si="148"/>
        <v>#DIV/0!</v>
      </c>
    </row>
    <row r="337" spans="1:9" ht="38.25" x14ac:dyDescent="0.25">
      <c r="A337" s="118">
        <v>37</v>
      </c>
      <c r="B337" s="119"/>
      <c r="C337" s="120"/>
      <c r="D337" s="51" t="s">
        <v>46</v>
      </c>
      <c r="E337" s="122">
        <f t="shared" ref="E337:G337" si="152">SUM(E338)</f>
        <v>4405.0200000000004</v>
      </c>
      <c r="F337" s="122">
        <f t="shared" si="152"/>
        <v>2100</v>
      </c>
      <c r="G337" s="122">
        <f t="shared" si="152"/>
        <v>6827.11</v>
      </c>
      <c r="H337" s="122">
        <f t="shared" si="147"/>
        <v>154.9847673790357</v>
      </c>
      <c r="I337" s="122">
        <f t="shared" si="148"/>
        <v>325.10047619047617</v>
      </c>
    </row>
    <row r="338" spans="1:9" ht="25.5" x14ac:dyDescent="0.25">
      <c r="A338" s="46">
        <v>372</v>
      </c>
      <c r="B338" s="47"/>
      <c r="C338" s="48"/>
      <c r="D338" s="49" t="s">
        <v>47</v>
      </c>
      <c r="E338" s="123">
        <f>SUM(E339:E340)</f>
        <v>4405.0200000000004</v>
      </c>
      <c r="F338" s="123">
        <f>SUM(F339:F340)</f>
        <v>2100</v>
      </c>
      <c r="G338" s="123">
        <f>SUM(G339:G340)</f>
        <v>6827.11</v>
      </c>
      <c r="H338" s="123">
        <f t="shared" si="147"/>
        <v>154.9847673790357</v>
      </c>
      <c r="I338" s="123">
        <f t="shared" si="148"/>
        <v>325.10047619047617</v>
      </c>
    </row>
    <row r="339" spans="1:9" ht="25.5" x14ac:dyDescent="0.25">
      <c r="A339" s="112">
        <v>3721</v>
      </c>
      <c r="B339" s="113"/>
      <c r="C339" s="114"/>
      <c r="D339" s="111" t="s">
        <v>87</v>
      </c>
      <c r="E339" s="124"/>
      <c r="F339" s="124"/>
      <c r="G339" s="124"/>
      <c r="H339" s="124" t="e">
        <f t="shared" si="147"/>
        <v>#DIV/0!</v>
      </c>
      <c r="I339" s="124" t="e">
        <f t="shared" si="148"/>
        <v>#DIV/0!</v>
      </c>
    </row>
    <row r="340" spans="1:9" ht="25.5" x14ac:dyDescent="0.25">
      <c r="A340" s="112">
        <v>3722</v>
      </c>
      <c r="B340" s="113"/>
      <c r="C340" s="114"/>
      <c r="D340" s="111" t="s">
        <v>88</v>
      </c>
      <c r="E340" s="124">
        <v>4405.0200000000004</v>
      </c>
      <c r="F340" s="124">
        <v>2100</v>
      </c>
      <c r="G340" s="124">
        <v>6827.11</v>
      </c>
      <c r="H340" s="124">
        <f t="shared" si="147"/>
        <v>154.9847673790357</v>
      </c>
      <c r="I340" s="124">
        <f t="shared" si="148"/>
        <v>325.10047619047617</v>
      </c>
    </row>
    <row r="341" spans="1:9" ht="38.25" x14ac:dyDescent="0.25">
      <c r="A341" s="53">
        <v>4</v>
      </c>
      <c r="B341" s="54"/>
      <c r="C341" s="55"/>
      <c r="D341" s="117" t="s">
        <v>36</v>
      </c>
      <c r="E341" s="121">
        <f>SUM(E342+E352)</f>
        <v>41841.35</v>
      </c>
      <c r="F341" s="121">
        <f t="shared" ref="F341" si="153">SUM(F342)</f>
        <v>42500</v>
      </c>
      <c r="G341" s="121">
        <f>SUM(G342+G352)</f>
        <v>43368.039999999994</v>
      </c>
      <c r="H341" s="121">
        <f t="shared" si="147"/>
        <v>103.64875894300734</v>
      </c>
      <c r="I341" s="121">
        <f t="shared" si="148"/>
        <v>102.0424470588235</v>
      </c>
    </row>
    <row r="342" spans="1:9" ht="38.25" x14ac:dyDescent="0.25">
      <c r="A342" s="118">
        <v>42</v>
      </c>
      <c r="B342" s="119"/>
      <c r="C342" s="120"/>
      <c r="D342" s="51" t="s">
        <v>36</v>
      </c>
      <c r="E342" s="122">
        <f>SUM(E343+E350)</f>
        <v>40643.599999999999</v>
      </c>
      <c r="F342" s="122">
        <f>F343+F350</f>
        <v>42500</v>
      </c>
      <c r="G342" s="122">
        <f>G343+G350</f>
        <v>43368.039999999994</v>
      </c>
      <c r="H342" s="122">
        <f t="shared" si="147"/>
        <v>106.70324479130784</v>
      </c>
      <c r="I342" s="122">
        <f t="shared" si="148"/>
        <v>102.0424470588235</v>
      </c>
    </row>
    <row r="343" spans="1:9" x14ac:dyDescent="0.25">
      <c r="A343" s="46">
        <v>422</v>
      </c>
      <c r="B343" s="47"/>
      <c r="C343" s="48"/>
      <c r="D343" s="49" t="s">
        <v>48</v>
      </c>
      <c r="E343" s="123">
        <f t="shared" ref="E343" si="154">SUM(E344:E349)</f>
        <v>7927.96</v>
      </c>
      <c r="F343" s="123">
        <f t="shared" ref="F343:G343" si="155">SUM(F344:F349)</f>
        <v>2100</v>
      </c>
      <c r="G343" s="123">
        <f t="shared" si="155"/>
        <v>2122.1999999999998</v>
      </c>
      <c r="H343" s="123">
        <f t="shared" si="147"/>
        <v>26.768550799953577</v>
      </c>
      <c r="I343" s="123">
        <f t="shared" si="148"/>
        <v>101.05714285714285</v>
      </c>
    </row>
    <row r="344" spans="1:9" x14ac:dyDescent="0.25">
      <c r="A344" s="112">
        <v>4221</v>
      </c>
      <c r="B344" s="113"/>
      <c r="C344" s="114"/>
      <c r="D344" s="111" t="s">
        <v>89</v>
      </c>
      <c r="E344" s="124"/>
      <c r="F344" s="124">
        <v>2100</v>
      </c>
      <c r="G344" s="124">
        <v>2122.1999999999998</v>
      </c>
      <c r="H344" s="124" t="e">
        <f t="shared" si="147"/>
        <v>#DIV/0!</v>
      </c>
      <c r="I344" s="124">
        <f t="shared" si="148"/>
        <v>101.05714285714285</v>
      </c>
    </row>
    <row r="345" spans="1:9" x14ac:dyDescent="0.25">
      <c r="A345" s="112">
        <v>4222</v>
      </c>
      <c r="B345" s="113"/>
      <c r="C345" s="114"/>
      <c r="D345" s="111" t="s">
        <v>90</v>
      </c>
      <c r="E345" s="124"/>
      <c r="F345" s="124"/>
      <c r="G345" s="124"/>
      <c r="H345" s="124" t="e">
        <f t="shared" si="147"/>
        <v>#DIV/0!</v>
      </c>
      <c r="I345" s="124" t="e">
        <f t="shared" si="148"/>
        <v>#DIV/0!</v>
      </c>
    </row>
    <row r="346" spans="1:9" x14ac:dyDescent="0.25">
      <c r="A346" s="112">
        <v>4223</v>
      </c>
      <c r="B346" s="113"/>
      <c r="C346" s="114"/>
      <c r="D346" s="111" t="s">
        <v>91</v>
      </c>
      <c r="E346" s="124"/>
      <c r="F346" s="124"/>
      <c r="G346" s="124"/>
      <c r="H346" s="124" t="e">
        <f t="shared" si="147"/>
        <v>#DIV/0!</v>
      </c>
      <c r="I346" s="124" t="e">
        <f t="shared" si="148"/>
        <v>#DIV/0!</v>
      </c>
    </row>
    <row r="347" spans="1:9" x14ac:dyDescent="0.25">
      <c r="A347" s="112">
        <v>4225</v>
      </c>
      <c r="B347" s="113"/>
      <c r="C347" s="114"/>
      <c r="D347" s="111" t="s">
        <v>92</v>
      </c>
      <c r="E347" s="124">
        <v>2728.75</v>
      </c>
      <c r="F347" s="124"/>
      <c r="G347" s="124"/>
      <c r="H347" s="124">
        <f t="shared" si="147"/>
        <v>0</v>
      </c>
      <c r="I347" s="124" t="e">
        <f t="shared" si="148"/>
        <v>#DIV/0!</v>
      </c>
    </row>
    <row r="348" spans="1:9" x14ac:dyDescent="0.25">
      <c r="A348" s="112">
        <v>4226</v>
      </c>
      <c r="B348" s="113"/>
      <c r="C348" s="114"/>
      <c r="D348" s="111" t="s">
        <v>93</v>
      </c>
      <c r="E348" s="124">
        <v>5199.21</v>
      </c>
      <c r="F348" s="124"/>
      <c r="G348" s="124"/>
      <c r="H348" s="124">
        <f t="shared" si="147"/>
        <v>0</v>
      </c>
      <c r="I348" s="124" t="e">
        <f t="shared" si="148"/>
        <v>#DIV/0!</v>
      </c>
    </row>
    <row r="349" spans="1:9" ht="25.5" x14ac:dyDescent="0.25">
      <c r="A349" s="112">
        <v>4227</v>
      </c>
      <c r="B349" s="113"/>
      <c r="C349" s="114"/>
      <c r="D349" s="111" t="s">
        <v>94</v>
      </c>
      <c r="E349" s="124"/>
      <c r="F349" s="124"/>
      <c r="G349" s="124"/>
      <c r="H349" s="124" t="e">
        <f t="shared" si="147"/>
        <v>#DIV/0!</v>
      </c>
      <c r="I349" s="124" t="e">
        <f t="shared" si="148"/>
        <v>#DIV/0!</v>
      </c>
    </row>
    <row r="350" spans="1:9" ht="25.5" x14ac:dyDescent="0.25">
      <c r="A350" s="46">
        <v>424</v>
      </c>
      <c r="B350" s="47"/>
      <c r="C350" s="48"/>
      <c r="D350" s="49" t="s">
        <v>49</v>
      </c>
      <c r="E350" s="123">
        <f t="shared" ref="E350:G350" si="156">SUM(E351)</f>
        <v>32715.64</v>
      </c>
      <c r="F350" s="123">
        <f t="shared" si="156"/>
        <v>40400</v>
      </c>
      <c r="G350" s="123">
        <f t="shared" si="156"/>
        <v>41245.839999999997</v>
      </c>
      <c r="H350" s="123">
        <f t="shared" si="147"/>
        <v>126.07376777590167</v>
      </c>
      <c r="I350" s="123">
        <f t="shared" si="148"/>
        <v>102.09366336633663</v>
      </c>
    </row>
    <row r="351" spans="1:9" x14ac:dyDescent="0.25">
      <c r="A351" s="112">
        <v>4241</v>
      </c>
      <c r="B351" s="113"/>
      <c r="C351" s="114"/>
      <c r="D351" s="111" t="s">
        <v>95</v>
      </c>
      <c r="E351" s="124">
        <v>32715.64</v>
      </c>
      <c r="F351" s="124">
        <v>40400</v>
      </c>
      <c r="G351" s="124">
        <v>41245.839999999997</v>
      </c>
      <c r="H351" s="124">
        <f t="shared" si="147"/>
        <v>126.07376777590167</v>
      </c>
      <c r="I351" s="124">
        <f t="shared" si="148"/>
        <v>102.09366336633663</v>
      </c>
    </row>
    <row r="352" spans="1:9" x14ac:dyDescent="0.25">
      <c r="A352" s="221">
        <v>45</v>
      </c>
      <c r="B352" s="222"/>
      <c r="C352" s="223"/>
      <c r="D352" s="220" t="s">
        <v>182</v>
      </c>
      <c r="E352" s="224">
        <v>1197.75</v>
      </c>
      <c r="F352" s="224"/>
      <c r="G352" s="224"/>
      <c r="H352" s="224">
        <f t="shared" si="147"/>
        <v>0</v>
      </c>
      <c r="I352" s="224" t="e">
        <f t="shared" si="148"/>
        <v>#DIV/0!</v>
      </c>
    </row>
    <row r="353" spans="1:9" x14ac:dyDescent="0.25">
      <c r="A353" s="112"/>
      <c r="B353" s="113"/>
      <c r="C353" s="114"/>
      <c r="D353" s="57" t="s">
        <v>96</v>
      </c>
      <c r="E353" s="125">
        <f t="shared" ref="E353" si="157">SUM(E289+E341)</f>
        <v>1708679.06</v>
      </c>
      <c r="F353" s="125">
        <f t="shared" ref="F353:G353" si="158">SUM(F289+F341)</f>
        <v>2172390</v>
      </c>
      <c r="G353" s="125">
        <f t="shared" si="158"/>
        <v>2181280.5099999998</v>
      </c>
      <c r="H353" s="125">
        <f t="shared" si="147"/>
        <v>127.65887761274487</v>
      </c>
      <c r="I353" s="125">
        <f t="shared" si="148"/>
        <v>100.40925018067657</v>
      </c>
    </row>
    <row r="354" spans="1:9" x14ac:dyDescent="0.25">
      <c r="A354" s="112"/>
      <c r="B354" s="113"/>
      <c r="C354" s="114"/>
      <c r="D354" s="111"/>
      <c r="E354" s="10"/>
      <c r="F354" s="10"/>
      <c r="G354" s="10"/>
      <c r="H354" s="10" t="e">
        <f t="shared" si="147"/>
        <v>#DIV/0!</v>
      </c>
      <c r="I354" s="10" t="e">
        <f t="shared" si="148"/>
        <v>#DIV/0!</v>
      </c>
    </row>
    <row r="355" spans="1:9" x14ac:dyDescent="0.25">
      <c r="A355" s="306" t="s">
        <v>97</v>
      </c>
      <c r="B355" s="307"/>
      <c r="C355" s="308"/>
      <c r="D355" s="195" t="s">
        <v>30</v>
      </c>
      <c r="E355" s="10"/>
      <c r="F355" s="10"/>
      <c r="G355" s="10"/>
      <c r="H355" s="10" t="e">
        <f t="shared" si="147"/>
        <v>#DIV/0!</v>
      </c>
      <c r="I355" s="10" t="e">
        <f t="shared" si="148"/>
        <v>#DIV/0!</v>
      </c>
    </row>
    <row r="356" spans="1:9" x14ac:dyDescent="0.25">
      <c r="A356" s="306" t="s">
        <v>128</v>
      </c>
      <c r="B356" s="307"/>
      <c r="C356" s="308"/>
      <c r="D356" s="195" t="s">
        <v>135</v>
      </c>
      <c r="E356" s="10"/>
      <c r="F356" s="10"/>
      <c r="G356" s="10"/>
      <c r="H356" s="10" t="e">
        <f t="shared" si="147"/>
        <v>#DIV/0!</v>
      </c>
      <c r="I356" s="10" t="e">
        <f t="shared" si="148"/>
        <v>#DIV/0!</v>
      </c>
    </row>
    <row r="357" spans="1:9" x14ac:dyDescent="0.25">
      <c r="A357" s="294" t="s">
        <v>166</v>
      </c>
      <c r="B357" s="295"/>
      <c r="C357" s="296"/>
      <c r="D357" s="196" t="s">
        <v>34</v>
      </c>
      <c r="E357" s="210" t="s">
        <v>177</v>
      </c>
      <c r="F357" s="210" t="s">
        <v>169</v>
      </c>
      <c r="G357" s="210" t="s">
        <v>178</v>
      </c>
      <c r="H357" s="210" t="e">
        <f t="shared" si="147"/>
        <v>#VALUE!</v>
      </c>
      <c r="I357" s="210" t="e">
        <f t="shared" si="148"/>
        <v>#VALUE!</v>
      </c>
    </row>
    <row r="358" spans="1:9" x14ac:dyDescent="0.25">
      <c r="A358" s="297">
        <v>3</v>
      </c>
      <c r="B358" s="298"/>
      <c r="C358" s="299"/>
      <c r="D358" s="197" t="s">
        <v>20</v>
      </c>
      <c r="E358" s="121">
        <f t="shared" ref="E358:G358" si="159">SUM(E359+E369+E402+E406)</f>
        <v>6243.9699999999993</v>
      </c>
      <c r="F358" s="121">
        <f t="shared" si="159"/>
        <v>0</v>
      </c>
      <c r="G358" s="121">
        <f t="shared" si="159"/>
        <v>111.5</v>
      </c>
      <c r="H358" s="121">
        <f t="shared" si="147"/>
        <v>1.7857228654205577</v>
      </c>
      <c r="I358" s="121" t="e">
        <f t="shared" si="148"/>
        <v>#DIV/0!</v>
      </c>
    </row>
    <row r="359" spans="1:9" x14ac:dyDescent="0.25">
      <c r="A359" s="300">
        <v>31</v>
      </c>
      <c r="B359" s="301"/>
      <c r="C359" s="302"/>
      <c r="D359" s="51" t="s">
        <v>21</v>
      </c>
      <c r="E359" s="122">
        <f t="shared" ref="E359:F359" si="160">SUM(E360+E364+E366)</f>
        <v>0</v>
      </c>
      <c r="F359" s="122">
        <f t="shared" si="160"/>
        <v>0</v>
      </c>
      <c r="G359" s="122"/>
      <c r="H359" s="122" t="e">
        <f t="shared" si="147"/>
        <v>#DIV/0!</v>
      </c>
      <c r="I359" s="122" t="e">
        <f t="shared" si="148"/>
        <v>#DIV/0!</v>
      </c>
    </row>
    <row r="360" spans="1:9" x14ac:dyDescent="0.25">
      <c r="A360" s="46">
        <v>311</v>
      </c>
      <c r="B360" s="47"/>
      <c r="C360" s="48"/>
      <c r="D360" s="49" t="s">
        <v>38</v>
      </c>
      <c r="E360" s="123">
        <f t="shared" ref="E360" si="161">SUM(E361:E363)</f>
        <v>0</v>
      </c>
      <c r="F360" s="123">
        <f t="shared" ref="F360" si="162">SUM(F361:F363)</f>
        <v>0</v>
      </c>
      <c r="G360" s="123"/>
      <c r="H360" s="123" t="e">
        <f t="shared" si="147"/>
        <v>#DIV/0!</v>
      </c>
      <c r="I360" s="123" t="e">
        <f t="shared" si="148"/>
        <v>#DIV/0!</v>
      </c>
    </row>
    <row r="361" spans="1:9" x14ac:dyDescent="0.25">
      <c r="A361" s="112">
        <v>3111</v>
      </c>
      <c r="B361" s="113"/>
      <c r="C361" s="114"/>
      <c r="D361" s="111" t="s">
        <v>50</v>
      </c>
      <c r="E361" s="124"/>
      <c r="F361" s="124"/>
      <c r="G361" s="124"/>
      <c r="H361" s="124" t="e">
        <f t="shared" si="147"/>
        <v>#DIV/0!</v>
      </c>
      <c r="I361" s="124" t="e">
        <f t="shared" si="148"/>
        <v>#DIV/0!</v>
      </c>
    </row>
    <row r="362" spans="1:9" x14ac:dyDescent="0.25">
      <c r="A362" s="112">
        <v>3113</v>
      </c>
      <c r="B362" s="113"/>
      <c r="C362" s="114"/>
      <c r="D362" s="111" t="s">
        <v>51</v>
      </c>
      <c r="E362" s="124"/>
      <c r="F362" s="124"/>
      <c r="G362" s="124"/>
      <c r="H362" s="124" t="e">
        <f t="shared" si="147"/>
        <v>#DIV/0!</v>
      </c>
      <c r="I362" s="124" t="e">
        <f t="shared" si="148"/>
        <v>#DIV/0!</v>
      </c>
    </row>
    <row r="363" spans="1:9" x14ac:dyDescent="0.25">
      <c r="A363" s="112">
        <v>3114</v>
      </c>
      <c r="B363" s="113"/>
      <c r="C363" s="114"/>
      <c r="D363" s="111" t="s">
        <v>52</v>
      </c>
      <c r="E363" s="124"/>
      <c r="F363" s="124"/>
      <c r="G363" s="124"/>
      <c r="H363" s="124" t="e">
        <f t="shared" si="147"/>
        <v>#DIV/0!</v>
      </c>
      <c r="I363" s="124" t="e">
        <f t="shared" si="148"/>
        <v>#DIV/0!</v>
      </c>
    </row>
    <row r="364" spans="1:9" x14ac:dyDescent="0.25">
      <c r="A364" s="46">
        <v>312</v>
      </c>
      <c r="B364" s="47"/>
      <c r="C364" s="48"/>
      <c r="D364" s="49" t="s">
        <v>53</v>
      </c>
      <c r="E364" s="123">
        <f t="shared" ref="E364:F364" si="163">SUM(E365)</f>
        <v>0</v>
      </c>
      <c r="F364" s="123">
        <f t="shared" si="163"/>
        <v>0</v>
      </c>
      <c r="G364" s="123"/>
      <c r="H364" s="123" t="e">
        <f t="shared" si="147"/>
        <v>#DIV/0!</v>
      </c>
      <c r="I364" s="123" t="e">
        <f t="shared" si="148"/>
        <v>#DIV/0!</v>
      </c>
    </row>
    <row r="365" spans="1:9" x14ac:dyDescent="0.25">
      <c r="A365" s="112">
        <v>3121</v>
      </c>
      <c r="B365" s="113"/>
      <c r="C365" s="114"/>
      <c r="D365" s="111" t="s">
        <v>54</v>
      </c>
      <c r="E365" s="124"/>
      <c r="F365" s="124"/>
      <c r="G365" s="124"/>
      <c r="H365" s="124" t="e">
        <f t="shared" si="147"/>
        <v>#DIV/0!</v>
      </c>
      <c r="I365" s="124" t="e">
        <f t="shared" si="148"/>
        <v>#DIV/0!</v>
      </c>
    </row>
    <row r="366" spans="1:9" x14ac:dyDescent="0.25">
      <c r="A366" s="46">
        <v>313</v>
      </c>
      <c r="B366" s="47"/>
      <c r="C366" s="48"/>
      <c r="D366" s="49" t="s">
        <v>39</v>
      </c>
      <c r="E366" s="123">
        <f t="shared" ref="E366:F366" si="164">SUM(E367:E368)</f>
        <v>0</v>
      </c>
      <c r="F366" s="123">
        <f t="shared" si="164"/>
        <v>0</v>
      </c>
      <c r="G366" s="123"/>
      <c r="H366" s="123" t="e">
        <f t="shared" si="147"/>
        <v>#DIV/0!</v>
      </c>
      <c r="I366" s="123" t="e">
        <f t="shared" si="148"/>
        <v>#DIV/0!</v>
      </c>
    </row>
    <row r="367" spans="1:9" x14ac:dyDescent="0.25">
      <c r="A367" s="112">
        <v>3131</v>
      </c>
      <c r="B367" s="113"/>
      <c r="C367" s="114"/>
      <c r="D367" s="111" t="s">
        <v>55</v>
      </c>
      <c r="E367" s="124"/>
      <c r="F367" s="124"/>
      <c r="G367" s="124"/>
      <c r="H367" s="124" t="e">
        <f t="shared" si="147"/>
        <v>#DIV/0!</v>
      </c>
      <c r="I367" s="124" t="e">
        <f t="shared" si="148"/>
        <v>#DIV/0!</v>
      </c>
    </row>
    <row r="368" spans="1:9" ht="25.5" x14ac:dyDescent="0.25">
      <c r="A368" s="112">
        <v>3132</v>
      </c>
      <c r="B368" s="113"/>
      <c r="C368" s="114"/>
      <c r="D368" s="111" t="s">
        <v>56</v>
      </c>
      <c r="E368" s="124"/>
      <c r="F368" s="124"/>
      <c r="G368" s="124"/>
      <c r="H368" s="124" t="e">
        <f t="shared" si="147"/>
        <v>#DIV/0!</v>
      </c>
      <c r="I368" s="124" t="e">
        <f t="shared" si="148"/>
        <v>#DIV/0!</v>
      </c>
    </row>
    <row r="369" spans="1:9" x14ac:dyDescent="0.25">
      <c r="A369" s="300">
        <v>32</v>
      </c>
      <c r="B369" s="301"/>
      <c r="C369" s="302"/>
      <c r="D369" s="51" t="s">
        <v>29</v>
      </c>
      <c r="E369" s="122">
        <f t="shared" ref="E369:G369" si="165">SUM(E370+E375+E383+E393+E394)</f>
        <v>6243.9699999999993</v>
      </c>
      <c r="F369" s="122">
        <f t="shared" si="165"/>
        <v>0</v>
      </c>
      <c r="G369" s="122">
        <f t="shared" si="165"/>
        <v>111.5</v>
      </c>
      <c r="H369" s="122">
        <f t="shared" si="147"/>
        <v>1.7857228654205577</v>
      </c>
      <c r="I369" s="122" t="e">
        <f t="shared" si="148"/>
        <v>#DIV/0!</v>
      </c>
    </row>
    <row r="370" spans="1:9" x14ac:dyDescent="0.25">
      <c r="A370" s="46">
        <v>321</v>
      </c>
      <c r="B370" s="47"/>
      <c r="C370" s="48"/>
      <c r="D370" s="49" t="s">
        <v>40</v>
      </c>
      <c r="E370" s="123">
        <f t="shared" ref="E370" si="166">SUM(E371:E374)</f>
        <v>0</v>
      </c>
      <c r="F370" s="123">
        <f t="shared" ref="F370:G370" si="167">SUM(F371:F374)</f>
        <v>0</v>
      </c>
      <c r="G370" s="123">
        <f t="shared" si="167"/>
        <v>111.5</v>
      </c>
      <c r="H370" s="123" t="e">
        <f t="shared" si="147"/>
        <v>#DIV/0!</v>
      </c>
      <c r="I370" s="123" t="e">
        <f t="shared" si="148"/>
        <v>#DIV/0!</v>
      </c>
    </row>
    <row r="371" spans="1:9" x14ac:dyDescent="0.25">
      <c r="A371" s="112">
        <v>3211</v>
      </c>
      <c r="B371" s="113"/>
      <c r="C371" s="114"/>
      <c r="D371" s="111" t="s">
        <v>57</v>
      </c>
      <c r="E371" s="124"/>
      <c r="F371" s="124"/>
      <c r="G371" s="124">
        <v>111.5</v>
      </c>
      <c r="H371" s="124" t="e">
        <f t="shared" si="147"/>
        <v>#DIV/0!</v>
      </c>
      <c r="I371" s="124" t="e">
        <f t="shared" si="148"/>
        <v>#DIV/0!</v>
      </c>
    </row>
    <row r="372" spans="1:9" ht="25.5" x14ac:dyDescent="0.25">
      <c r="A372" s="112">
        <v>3212</v>
      </c>
      <c r="B372" s="113"/>
      <c r="C372" s="114"/>
      <c r="D372" s="111" t="s">
        <v>127</v>
      </c>
      <c r="E372" s="124"/>
      <c r="F372" s="124"/>
      <c r="G372" s="124"/>
      <c r="H372" s="124" t="e">
        <f t="shared" si="147"/>
        <v>#DIV/0!</v>
      </c>
      <c r="I372" s="124" t="e">
        <f t="shared" si="148"/>
        <v>#DIV/0!</v>
      </c>
    </row>
    <row r="373" spans="1:9" x14ac:dyDescent="0.25">
      <c r="A373" s="112">
        <v>3213</v>
      </c>
      <c r="B373" s="113"/>
      <c r="C373" s="114"/>
      <c r="D373" s="111" t="s">
        <v>59</v>
      </c>
      <c r="E373" s="124"/>
      <c r="F373" s="124"/>
      <c r="G373" s="124"/>
      <c r="H373" s="124" t="e">
        <f t="shared" si="147"/>
        <v>#DIV/0!</v>
      </c>
      <c r="I373" s="124" t="e">
        <f t="shared" si="148"/>
        <v>#DIV/0!</v>
      </c>
    </row>
    <row r="374" spans="1:9" ht="25.5" x14ac:dyDescent="0.25">
      <c r="A374" s="112">
        <v>3214</v>
      </c>
      <c r="B374" s="113"/>
      <c r="C374" s="114"/>
      <c r="D374" s="111" t="s">
        <v>60</v>
      </c>
      <c r="E374" s="124"/>
      <c r="F374" s="124"/>
      <c r="G374" s="124"/>
      <c r="H374" s="124" t="e">
        <f t="shared" si="147"/>
        <v>#DIV/0!</v>
      </c>
      <c r="I374" s="124" t="e">
        <f t="shared" si="148"/>
        <v>#DIV/0!</v>
      </c>
    </row>
    <row r="375" spans="1:9" x14ac:dyDescent="0.25">
      <c r="A375" s="46">
        <v>322</v>
      </c>
      <c r="B375" s="47"/>
      <c r="C375" s="48"/>
      <c r="D375" s="49" t="s">
        <v>41</v>
      </c>
      <c r="E375" s="123">
        <f t="shared" ref="E375:F375" si="168">SUM(E376:E382)</f>
        <v>6243.9699999999993</v>
      </c>
      <c r="F375" s="123">
        <f t="shared" si="168"/>
        <v>0</v>
      </c>
      <c r="G375" s="123"/>
      <c r="H375" s="123">
        <f t="shared" si="147"/>
        <v>0</v>
      </c>
      <c r="I375" s="123" t="e">
        <f t="shared" si="148"/>
        <v>#DIV/0!</v>
      </c>
    </row>
    <row r="376" spans="1:9" ht="25.5" x14ac:dyDescent="0.25">
      <c r="A376" s="112">
        <v>3221</v>
      </c>
      <c r="B376" s="113"/>
      <c r="C376" s="114"/>
      <c r="D376" s="111" t="s">
        <v>61</v>
      </c>
      <c r="E376" s="124">
        <v>255.57</v>
      </c>
      <c r="F376" s="124"/>
      <c r="G376" s="124"/>
      <c r="H376" s="124">
        <f t="shared" si="147"/>
        <v>0</v>
      </c>
      <c r="I376" s="124" t="e">
        <f t="shared" si="148"/>
        <v>#DIV/0!</v>
      </c>
    </row>
    <row r="377" spans="1:9" x14ac:dyDescent="0.25">
      <c r="A377" s="112">
        <v>3222</v>
      </c>
      <c r="B377" s="113"/>
      <c r="C377" s="114"/>
      <c r="D377" s="111" t="s">
        <v>62</v>
      </c>
      <c r="E377" s="124"/>
      <c r="F377" s="124"/>
      <c r="G377" s="124"/>
      <c r="H377" s="124" t="e">
        <f t="shared" si="147"/>
        <v>#DIV/0!</v>
      </c>
      <c r="I377" s="124" t="e">
        <f t="shared" si="148"/>
        <v>#DIV/0!</v>
      </c>
    </row>
    <row r="378" spans="1:9" x14ac:dyDescent="0.25">
      <c r="A378" s="112">
        <v>3223</v>
      </c>
      <c r="B378" s="113"/>
      <c r="C378" s="114"/>
      <c r="D378" s="111" t="s">
        <v>63</v>
      </c>
      <c r="E378" s="124"/>
      <c r="F378" s="124"/>
      <c r="G378" s="124"/>
      <c r="H378" s="124" t="e">
        <f t="shared" si="147"/>
        <v>#DIV/0!</v>
      </c>
      <c r="I378" s="124" t="e">
        <f t="shared" si="148"/>
        <v>#DIV/0!</v>
      </c>
    </row>
    <row r="379" spans="1:9" ht="25.5" x14ac:dyDescent="0.25">
      <c r="A379" s="112">
        <v>3224</v>
      </c>
      <c r="B379" s="113"/>
      <c r="C379" s="114"/>
      <c r="D379" s="111" t="s">
        <v>64</v>
      </c>
      <c r="E379" s="124"/>
      <c r="F379" s="124"/>
      <c r="G379" s="124"/>
      <c r="H379" s="124" t="e">
        <f t="shared" si="147"/>
        <v>#DIV/0!</v>
      </c>
      <c r="I379" s="124" t="e">
        <f t="shared" si="148"/>
        <v>#DIV/0!</v>
      </c>
    </row>
    <row r="380" spans="1:9" x14ac:dyDescent="0.25">
      <c r="A380" s="112">
        <v>3225</v>
      </c>
      <c r="B380" s="113"/>
      <c r="C380" s="114"/>
      <c r="D380" s="111" t="s">
        <v>65</v>
      </c>
      <c r="E380" s="124">
        <v>5988.4</v>
      </c>
      <c r="F380" s="124"/>
      <c r="G380" s="124"/>
      <c r="H380" s="124">
        <f t="shared" si="147"/>
        <v>0</v>
      </c>
      <c r="I380" s="124" t="e">
        <f t="shared" si="148"/>
        <v>#DIV/0!</v>
      </c>
    </row>
    <row r="381" spans="1:9" ht="25.5" x14ac:dyDescent="0.25">
      <c r="A381" s="112">
        <v>3226</v>
      </c>
      <c r="B381" s="113"/>
      <c r="C381" s="114"/>
      <c r="D381" s="111" t="s">
        <v>66</v>
      </c>
      <c r="E381" s="124"/>
      <c r="F381" s="124"/>
      <c r="G381" s="124"/>
      <c r="H381" s="124" t="e">
        <f t="shared" si="147"/>
        <v>#DIV/0!</v>
      </c>
      <c r="I381" s="124" t="e">
        <f t="shared" si="148"/>
        <v>#DIV/0!</v>
      </c>
    </row>
    <row r="382" spans="1:9" ht="25.5" x14ac:dyDescent="0.25">
      <c r="A382" s="112">
        <v>3227</v>
      </c>
      <c r="B382" s="113"/>
      <c r="C382" s="114"/>
      <c r="D382" s="111" t="s">
        <v>67</v>
      </c>
      <c r="E382" s="124"/>
      <c r="F382" s="124"/>
      <c r="G382" s="124"/>
      <c r="H382" s="124" t="e">
        <f t="shared" si="147"/>
        <v>#DIV/0!</v>
      </c>
      <c r="I382" s="124" t="e">
        <f t="shared" si="148"/>
        <v>#DIV/0!</v>
      </c>
    </row>
    <row r="383" spans="1:9" x14ac:dyDescent="0.25">
      <c r="A383" s="46">
        <v>323</v>
      </c>
      <c r="B383" s="47"/>
      <c r="C383" s="48"/>
      <c r="D383" s="49" t="s">
        <v>42</v>
      </c>
      <c r="E383" s="123">
        <f t="shared" ref="E383:F383" si="169">SUM(E384:E392)</f>
        <v>0</v>
      </c>
      <c r="F383" s="123">
        <f t="shared" si="169"/>
        <v>0</v>
      </c>
      <c r="G383" s="123"/>
      <c r="H383" s="123" t="e">
        <f t="shared" si="147"/>
        <v>#DIV/0!</v>
      </c>
      <c r="I383" s="123" t="e">
        <f t="shared" si="148"/>
        <v>#DIV/0!</v>
      </c>
    </row>
    <row r="384" spans="1:9" x14ac:dyDescent="0.25">
      <c r="A384" s="112">
        <v>3231</v>
      </c>
      <c r="B384" s="113"/>
      <c r="C384" s="114"/>
      <c r="D384" s="111" t="s">
        <v>68</v>
      </c>
      <c r="E384" s="124"/>
      <c r="F384" s="124"/>
      <c r="G384" s="124"/>
      <c r="H384" s="124" t="e">
        <f t="shared" si="147"/>
        <v>#DIV/0!</v>
      </c>
      <c r="I384" s="124" t="e">
        <f t="shared" si="148"/>
        <v>#DIV/0!</v>
      </c>
    </row>
    <row r="385" spans="1:9" ht="25.5" x14ac:dyDescent="0.25">
      <c r="A385" s="112">
        <v>3232</v>
      </c>
      <c r="B385" s="113"/>
      <c r="C385" s="114"/>
      <c r="D385" s="111" t="s">
        <v>69</v>
      </c>
      <c r="E385" s="124"/>
      <c r="F385" s="124"/>
      <c r="G385" s="124"/>
      <c r="H385" s="124" t="e">
        <f t="shared" si="147"/>
        <v>#DIV/0!</v>
      </c>
      <c r="I385" s="124" t="e">
        <f t="shared" si="148"/>
        <v>#DIV/0!</v>
      </c>
    </row>
    <row r="386" spans="1:9" x14ac:dyDescent="0.25">
      <c r="A386" s="112">
        <v>3233</v>
      </c>
      <c r="B386" s="113"/>
      <c r="C386" s="114"/>
      <c r="D386" s="111" t="s">
        <v>70</v>
      </c>
      <c r="E386" s="124"/>
      <c r="F386" s="124"/>
      <c r="G386" s="124"/>
      <c r="H386" s="124" t="e">
        <f t="shared" si="147"/>
        <v>#DIV/0!</v>
      </c>
      <c r="I386" s="124" t="e">
        <f t="shared" si="148"/>
        <v>#DIV/0!</v>
      </c>
    </row>
    <row r="387" spans="1:9" x14ac:dyDescent="0.25">
      <c r="A387" s="112">
        <v>3234</v>
      </c>
      <c r="B387" s="113"/>
      <c r="C387" s="114"/>
      <c r="D387" s="111" t="s">
        <v>71</v>
      </c>
      <c r="E387" s="124"/>
      <c r="F387" s="124"/>
      <c r="G387" s="124"/>
      <c r="H387" s="124" t="e">
        <f t="shared" si="147"/>
        <v>#DIV/0!</v>
      </c>
      <c r="I387" s="124" t="e">
        <f t="shared" si="148"/>
        <v>#DIV/0!</v>
      </c>
    </row>
    <row r="388" spans="1:9" x14ac:dyDescent="0.25">
      <c r="A388" s="112">
        <v>3235</v>
      </c>
      <c r="B388" s="113"/>
      <c r="C388" s="114"/>
      <c r="D388" s="111" t="s">
        <v>72</v>
      </c>
      <c r="E388" s="124"/>
      <c r="F388" s="124"/>
      <c r="G388" s="124"/>
      <c r="H388" s="124" t="e">
        <f t="shared" si="147"/>
        <v>#DIV/0!</v>
      </c>
      <c r="I388" s="124" t="e">
        <f t="shared" si="148"/>
        <v>#DIV/0!</v>
      </c>
    </row>
    <row r="389" spans="1:9" x14ac:dyDescent="0.25">
      <c r="A389" s="112">
        <v>3236</v>
      </c>
      <c r="B389" s="113"/>
      <c r="C389" s="114"/>
      <c r="D389" s="111" t="s">
        <v>73</v>
      </c>
      <c r="E389" s="124"/>
      <c r="F389" s="124"/>
      <c r="G389" s="124"/>
      <c r="H389" s="124" t="e">
        <f t="shared" si="147"/>
        <v>#DIV/0!</v>
      </c>
      <c r="I389" s="124" t="e">
        <f t="shared" si="148"/>
        <v>#DIV/0!</v>
      </c>
    </row>
    <row r="390" spans="1:9" x14ac:dyDescent="0.25">
      <c r="A390" s="112">
        <v>3237</v>
      </c>
      <c r="B390" s="113"/>
      <c r="C390" s="114"/>
      <c r="D390" s="111" t="s">
        <v>74</v>
      </c>
      <c r="E390" s="124"/>
      <c r="F390" s="124"/>
      <c r="G390" s="124"/>
      <c r="H390" s="124" t="e">
        <f t="shared" si="147"/>
        <v>#DIV/0!</v>
      </c>
      <c r="I390" s="124" t="e">
        <f t="shared" si="148"/>
        <v>#DIV/0!</v>
      </c>
    </row>
    <row r="391" spans="1:9" x14ac:dyDescent="0.25">
      <c r="A391" s="112">
        <v>3238</v>
      </c>
      <c r="B391" s="113"/>
      <c r="C391" s="114"/>
      <c r="D391" s="111" t="s">
        <v>75</v>
      </c>
      <c r="E391" s="124"/>
      <c r="F391" s="124"/>
      <c r="G391" s="124"/>
      <c r="H391" s="124" t="e">
        <f t="shared" ref="H391:H454" si="170">G391/E391*100</f>
        <v>#DIV/0!</v>
      </c>
      <c r="I391" s="124" t="e">
        <f t="shared" ref="I391:I454" si="171">G391/F391*100</f>
        <v>#DIV/0!</v>
      </c>
    </row>
    <row r="392" spans="1:9" x14ac:dyDescent="0.25">
      <c r="A392" s="112">
        <v>3239</v>
      </c>
      <c r="B392" s="113"/>
      <c r="C392" s="114"/>
      <c r="D392" s="111" t="s">
        <v>76</v>
      </c>
      <c r="E392" s="124"/>
      <c r="F392" s="124"/>
      <c r="G392" s="124"/>
      <c r="H392" s="124" t="e">
        <f t="shared" si="170"/>
        <v>#DIV/0!</v>
      </c>
      <c r="I392" s="124" t="e">
        <f t="shared" si="171"/>
        <v>#DIV/0!</v>
      </c>
    </row>
    <row r="393" spans="1:9" ht="25.5" x14ac:dyDescent="0.25">
      <c r="A393" s="46">
        <v>324</v>
      </c>
      <c r="B393" s="47"/>
      <c r="C393" s="48"/>
      <c r="D393" s="49" t="s">
        <v>77</v>
      </c>
      <c r="E393" s="123"/>
      <c r="F393" s="123"/>
      <c r="G393" s="123"/>
      <c r="H393" s="123" t="e">
        <f t="shared" si="170"/>
        <v>#DIV/0!</v>
      </c>
      <c r="I393" s="123" t="e">
        <f t="shared" si="171"/>
        <v>#DIV/0!</v>
      </c>
    </row>
    <row r="394" spans="1:9" ht="25.5" x14ac:dyDescent="0.25">
      <c r="A394" s="46">
        <v>329</v>
      </c>
      <c r="B394" s="47"/>
      <c r="C394" s="48"/>
      <c r="D394" s="49" t="s">
        <v>78</v>
      </c>
      <c r="E394" s="123">
        <f t="shared" ref="E394:F394" si="172">SUM(E395:E401)</f>
        <v>0</v>
      </c>
      <c r="F394" s="123">
        <f t="shared" si="172"/>
        <v>0</v>
      </c>
      <c r="G394" s="123"/>
      <c r="H394" s="123" t="e">
        <f t="shared" si="170"/>
        <v>#DIV/0!</v>
      </c>
      <c r="I394" s="123" t="e">
        <f t="shared" si="171"/>
        <v>#DIV/0!</v>
      </c>
    </row>
    <row r="395" spans="1:9" ht="38.25" x14ac:dyDescent="0.25">
      <c r="A395" s="112">
        <v>3291</v>
      </c>
      <c r="B395" s="113"/>
      <c r="C395" s="114"/>
      <c r="D395" s="111" t="s">
        <v>79</v>
      </c>
      <c r="E395" s="124"/>
      <c r="F395" s="124"/>
      <c r="G395" s="124"/>
      <c r="H395" s="124" t="e">
        <f t="shared" si="170"/>
        <v>#DIV/0!</v>
      </c>
      <c r="I395" s="124" t="e">
        <f t="shared" si="171"/>
        <v>#DIV/0!</v>
      </c>
    </row>
    <row r="396" spans="1:9" x14ac:dyDescent="0.25">
      <c r="A396" s="112">
        <v>3292</v>
      </c>
      <c r="B396" s="113"/>
      <c r="C396" s="114"/>
      <c r="D396" s="111" t="s">
        <v>80</v>
      </c>
      <c r="E396" s="124"/>
      <c r="F396" s="124"/>
      <c r="G396" s="124"/>
      <c r="H396" s="124" t="e">
        <f t="shared" si="170"/>
        <v>#DIV/0!</v>
      </c>
      <c r="I396" s="124" t="e">
        <f t="shared" si="171"/>
        <v>#DIV/0!</v>
      </c>
    </row>
    <row r="397" spans="1:9" x14ac:dyDescent="0.25">
      <c r="A397" s="112">
        <v>3293</v>
      </c>
      <c r="B397" s="113"/>
      <c r="C397" s="114"/>
      <c r="D397" s="111" t="s">
        <v>81</v>
      </c>
      <c r="E397" s="124"/>
      <c r="F397" s="124"/>
      <c r="G397" s="124"/>
      <c r="H397" s="124" t="e">
        <f t="shared" si="170"/>
        <v>#DIV/0!</v>
      </c>
      <c r="I397" s="124" t="e">
        <f t="shared" si="171"/>
        <v>#DIV/0!</v>
      </c>
    </row>
    <row r="398" spans="1:9" x14ac:dyDescent="0.25">
      <c r="A398" s="112">
        <v>3294</v>
      </c>
      <c r="B398" s="113"/>
      <c r="C398" s="114"/>
      <c r="D398" s="111" t="s">
        <v>82</v>
      </c>
      <c r="E398" s="124"/>
      <c r="F398" s="124"/>
      <c r="G398" s="124"/>
      <c r="H398" s="124" t="e">
        <f t="shared" si="170"/>
        <v>#DIV/0!</v>
      </c>
      <c r="I398" s="124" t="e">
        <f t="shared" si="171"/>
        <v>#DIV/0!</v>
      </c>
    </row>
    <row r="399" spans="1:9" x14ac:dyDescent="0.25">
      <c r="A399" s="112">
        <v>3295</v>
      </c>
      <c r="B399" s="113"/>
      <c r="C399" s="114"/>
      <c r="D399" s="111" t="s">
        <v>83</v>
      </c>
      <c r="E399" s="124"/>
      <c r="F399" s="124"/>
      <c r="G399" s="124"/>
      <c r="H399" s="124" t="e">
        <f t="shared" si="170"/>
        <v>#DIV/0!</v>
      </c>
      <c r="I399" s="124" t="e">
        <f t="shared" si="171"/>
        <v>#DIV/0!</v>
      </c>
    </row>
    <row r="400" spans="1:9" x14ac:dyDescent="0.25">
      <c r="A400" s="112">
        <v>3296</v>
      </c>
      <c r="B400" s="113"/>
      <c r="C400" s="114"/>
      <c r="D400" s="111" t="s">
        <v>84</v>
      </c>
      <c r="E400" s="124"/>
      <c r="F400" s="124"/>
      <c r="G400" s="124"/>
      <c r="H400" s="124" t="e">
        <f t="shared" si="170"/>
        <v>#DIV/0!</v>
      </c>
      <c r="I400" s="124" t="e">
        <f t="shared" si="171"/>
        <v>#DIV/0!</v>
      </c>
    </row>
    <row r="401" spans="1:9" ht="25.5" x14ac:dyDescent="0.25">
      <c r="A401" s="112">
        <v>3299</v>
      </c>
      <c r="B401" s="113"/>
      <c r="C401" s="114"/>
      <c r="D401" s="111" t="s">
        <v>43</v>
      </c>
      <c r="E401" s="124"/>
      <c r="F401" s="124"/>
      <c r="G401" s="124"/>
      <c r="H401" s="124" t="e">
        <f t="shared" si="170"/>
        <v>#DIV/0!</v>
      </c>
      <c r="I401" s="124" t="e">
        <f t="shared" si="171"/>
        <v>#DIV/0!</v>
      </c>
    </row>
    <row r="402" spans="1:9" x14ac:dyDescent="0.25">
      <c r="A402" s="192">
        <v>34</v>
      </c>
      <c r="B402" s="193"/>
      <c r="C402" s="194"/>
      <c r="D402" s="51" t="s">
        <v>44</v>
      </c>
      <c r="E402" s="122">
        <f t="shared" ref="E402:F402" si="173">SUM(E403)</f>
        <v>0</v>
      </c>
      <c r="F402" s="122">
        <f t="shared" si="173"/>
        <v>0</v>
      </c>
      <c r="G402" s="122"/>
      <c r="H402" s="122" t="e">
        <f t="shared" si="170"/>
        <v>#DIV/0!</v>
      </c>
      <c r="I402" s="122" t="e">
        <f t="shared" si="171"/>
        <v>#DIV/0!</v>
      </c>
    </row>
    <row r="403" spans="1:9" x14ac:dyDescent="0.25">
      <c r="A403" s="46">
        <v>343</v>
      </c>
      <c r="B403" s="47"/>
      <c r="C403" s="48"/>
      <c r="D403" s="49" t="s">
        <v>45</v>
      </c>
      <c r="E403" s="123">
        <f t="shared" ref="E403:F403" si="174">SUM(E404:E405)</f>
        <v>0</v>
      </c>
      <c r="F403" s="123">
        <f t="shared" si="174"/>
        <v>0</v>
      </c>
      <c r="G403" s="123"/>
      <c r="H403" s="123" t="e">
        <f t="shared" si="170"/>
        <v>#DIV/0!</v>
      </c>
      <c r="I403" s="123" t="e">
        <f t="shared" si="171"/>
        <v>#DIV/0!</v>
      </c>
    </row>
    <row r="404" spans="1:9" ht="25.5" x14ac:dyDescent="0.25">
      <c r="A404" s="112">
        <v>3431</v>
      </c>
      <c r="B404" s="113"/>
      <c r="C404" s="114"/>
      <c r="D404" s="111" t="s">
        <v>85</v>
      </c>
      <c r="E404" s="124"/>
      <c r="F404" s="124"/>
      <c r="G404" s="124"/>
      <c r="H404" s="124" t="e">
        <f t="shared" si="170"/>
        <v>#DIV/0!</v>
      </c>
      <c r="I404" s="124" t="e">
        <f t="shared" si="171"/>
        <v>#DIV/0!</v>
      </c>
    </row>
    <row r="405" spans="1:9" x14ac:dyDescent="0.25">
      <c r="A405" s="112">
        <v>3433</v>
      </c>
      <c r="B405" s="113"/>
      <c r="C405" s="114"/>
      <c r="D405" s="111" t="s">
        <v>86</v>
      </c>
      <c r="E405" s="124"/>
      <c r="F405" s="124"/>
      <c r="G405" s="124"/>
      <c r="H405" s="124" t="e">
        <f t="shared" si="170"/>
        <v>#DIV/0!</v>
      </c>
      <c r="I405" s="124" t="e">
        <f t="shared" si="171"/>
        <v>#DIV/0!</v>
      </c>
    </row>
    <row r="406" spans="1:9" ht="38.25" x14ac:dyDescent="0.25">
      <c r="A406" s="192">
        <v>37</v>
      </c>
      <c r="B406" s="193"/>
      <c r="C406" s="194"/>
      <c r="D406" s="51" t="s">
        <v>46</v>
      </c>
      <c r="E406" s="122"/>
      <c r="F406" s="122"/>
      <c r="G406" s="122"/>
      <c r="H406" s="122" t="e">
        <f t="shared" si="170"/>
        <v>#DIV/0!</v>
      </c>
      <c r="I406" s="122" t="e">
        <f t="shared" si="171"/>
        <v>#DIV/0!</v>
      </c>
    </row>
    <row r="407" spans="1:9" ht="25.5" x14ac:dyDescent="0.25">
      <c r="A407" s="46">
        <v>372</v>
      </c>
      <c r="B407" s="47"/>
      <c r="C407" s="48"/>
      <c r="D407" s="49" t="s">
        <v>47</v>
      </c>
      <c r="E407" s="123"/>
      <c r="F407" s="123"/>
      <c r="G407" s="123"/>
      <c r="H407" s="123" t="e">
        <f t="shared" si="170"/>
        <v>#DIV/0!</v>
      </c>
      <c r="I407" s="123" t="e">
        <f t="shared" si="171"/>
        <v>#DIV/0!</v>
      </c>
    </row>
    <row r="408" spans="1:9" ht="25.5" x14ac:dyDescent="0.25">
      <c r="A408" s="112">
        <v>3721</v>
      </c>
      <c r="B408" s="113"/>
      <c r="C408" s="114"/>
      <c r="D408" s="111" t="s">
        <v>87</v>
      </c>
      <c r="E408" s="124"/>
      <c r="F408" s="124"/>
      <c r="G408" s="124"/>
      <c r="H408" s="124" t="e">
        <f t="shared" si="170"/>
        <v>#DIV/0!</v>
      </c>
      <c r="I408" s="124" t="e">
        <f t="shared" si="171"/>
        <v>#DIV/0!</v>
      </c>
    </row>
    <row r="409" spans="1:9" ht="25.5" x14ac:dyDescent="0.25">
      <c r="A409" s="112">
        <v>3722</v>
      </c>
      <c r="B409" s="113"/>
      <c r="C409" s="114"/>
      <c r="D409" s="111" t="s">
        <v>88</v>
      </c>
      <c r="E409" s="124"/>
      <c r="F409" s="124"/>
      <c r="G409" s="124"/>
      <c r="H409" s="124" t="e">
        <f t="shared" si="170"/>
        <v>#DIV/0!</v>
      </c>
      <c r="I409" s="124" t="e">
        <f t="shared" si="171"/>
        <v>#DIV/0!</v>
      </c>
    </row>
    <row r="410" spans="1:9" ht="38.25" x14ac:dyDescent="0.25">
      <c r="A410" s="53">
        <v>4</v>
      </c>
      <c r="B410" s="54"/>
      <c r="C410" s="55"/>
      <c r="D410" s="197" t="s">
        <v>36</v>
      </c>
      <c r="E410" s="121"/>
      <c r="F410" s="121"/>
      <c r="G410" s="121"/>
      <c r="H410" s="121" t="e">
        <f t="shared" si="170"/>
        <v>#DIV/0!</v>
      </c>
      <c r="I410" s="121" t="e">
        <f t="shared" si="171"/>
        <v>#DIV/0!</v>
      </c>
    </row>
    <row r="411" spans="1:9" ht="38.25" x14ac:dyDescent="0.25">
      <c r="A411" s="192">
        <v>42</v>
      </c>
      <c r="B411" s="193"/>
      <c r="C411" s="194"/>
      <c r="D411" s="51" t="s">
        <v>36</v>
      </c>
      <c r="E411" s="122"/>
      <c r="F411" s="122"/>
      <c r="G411" s="122"/>
      <c r="H411" s="122" t="e">
        <f t="shared" si="170"/>
        <v>#DIV/0!</v>
      </c>
      <c r="I411" s="122" t="e">
        <f t="shared" si="171"/>
        <v>#DIV/0!</v>
      </c>
    </row>
    <row r="412" spans="1:9" x14ac:dyDescent="0.25">
      <c r="A412" s="46">
        <v>422</v>
      </c>
      <c r="B412" s="47"/>
      <c r="C412" s="48"/>
      <c r="D412" s="49" t="s">
        <v>48</v>
      </c>
      <c r="E412" s="123">
        <f t="shared" ref="E412:F412" si="175">SUM(E413:E418)</f>
        <v>0</v>
      </c>
      <c r="F412" s="123">
        <f t="shared" si="175"/>
        <v>0</v>
      </c>
      <c r="G412" s="123"/>
      <c r="H412" s="123" t="e">
        <f t="shared" si="170"/>
        <v>#DIV/0!</v>
      </c>
      <c r="I412" s="123" t="e">
        <f t="shared" si="171"/>
        <v>#DIV/0!</v>
      </c>
    </row>
    <row r="413" spans="1:9" x14ac:dyDescent="0.25">
      <c r="A413" s="112">
        <v>4221</v>
      </c>
      <c r="B413" s="113"/>
      <c r="C413" s="114"/>
      <c r="D413" s="111" t="s">
        <v>89</v>
      </c>
      <c r="E413" s="124"/>
      <c r="F413" s="124"/>
      <c r="G413" s="124"/>
      <c r="H413" s="124" t="e">
        <f t="shared" si="170"/>
        <v>#DIV/0!</v>
      </c>
      <c r="I413" s="124" t="e">
        <f t="shared" si="171"/>
        <v>#DIV/0!</v>
      </c>
    </row>
    <row r="414" spans="1:9" x14ac:dyDescent="0.25">
      <c r="A414" s="112">
        <v>4222</v>
      </c>
      <c r="B414" s="113"/>
      <c r="C414" s="114"/>
      <c r="D414" s="111" t="s">
        <v>90</v>
      </c>
      <c r="E414" s="124"/>
      <c r="F414" s="124"/>
      <c r="G414" s="124"/>
      <c r="H414" s="124" t="e">
        <f t="shared" si="170"/>
        <v>#DIV/0!</v>
      </c>
      <c r="I414" s="124" t="e">
        <f t="shared" si="171"/>
        <v>#DIV/0!</v>
      </c>
    </row>
    <row r="415" spans="1:9" x14ac:dyDescent="0.25">
      <c r="A415" s="112">
        <v>4223</v>
      </c>
      <c r="B415" s="113"/>
      <c r="C415" s="114"/>
      <c r="D415" s="111" t="s">
        <v>91</v>
      </c>
      <c r="E415" s="124"/>
      <c r="F415" s="124"/>
      <c r="G415" s="124"/>
      <c r="H415" s="124" t="e">
        <f t="shared" si="170"/>
        <v>#DIV/0!</v>
      </c>
      <c r="I415" s="124" t="e">
        <f t="shared" si="171"/>
        <v>#DIV/0!</v>
      </c>
    </row>
    <row r="416" spans="1:9" x14ac:dyDescent="0.25">
      <c r="A416" s="112">
        <v>4225</v>
      </c>
      <c r="B416" s="113"/>
      <c r="C416" s="114"/>
      <c r="D416" s="111" t="s">
        <v>92</v>
      </c>
      <c r="E416" s="124"/>
      <c r="F416" s="124"/>
      <c r="G416" s="124"/>
      <c r="H416" s="124" t="e">
        <f t="shared" si="170"/>
        <v>#DIV/0!</v>
      </c>
      <c r="I416" s="124" t="e">
        <f t="shared" si="171"/>
        <v>#DIV/0!</v>
      </c>
    </row>
    <row r="417" spans="1:9" x14ac:dyDescent="0.25">
      <c r="A417" s="112">
        <v>4226</v>
      </c>
      <c r="B417" s="113"/>
      <c r="C417" s="114"/>
      <c r="D417" s="111" t="s">
        <v>93</v>
      </c>
      <c r="E417" s="124"/>
      <c r="F417" s="124"/>
      <c r="G417" s="124"/>
      <c r="H417" s="124" t="e">
        <f t="shared" si="170"/>
        <v>#DIV/0!</v>
      </c>
      <c r="I417" s="124" t="e">
        <f t="shared" si="171"/>
        <v>#DIV/0!</v>
      </c>
    </row>
    <row r="418" spans="1:9" ht="25.5" x14ac:dyDescent="0.25">
      <c r="A418" s="112">
        <v>4227</v>
      </c>
      <c r="B418" s="113"/>
      <c r="C418" s="114"/>
      <c r="D418" s="111" t="s">
        <v>94</v>
      </c>
      <c r="E418" s="124"/>
      <c r="F418" s="124"/>
      <c r="G418" s="124"/>
      <c r="H418" s="124" t="e">
        <f t="shared" si="170"/>
        <v>#DIV/0!</v>
      </c>
      <c r="I418" s="124" t="e">
        <f t="shared" si="171"/>
        <v>#DIV/0!</v>
      </c>
    </row>
    <row r="419" spans="1:9" ht="25.5" x14ac:dyDescent="0.25">
      <c r="A419" s="46">
        <v>424</v>
      </c>
      <c r="B419" s="47"/>
      <c r="C419" s="48"/>
      <c r="D419" s="49" t="s">
        <v>49</v>
      </c>
      <c r="E419" s="123">
        <f t="shared" ref="E419:F419" si="176">SUM(E420)</f>
        <v>0</v>
      </c>
      <c r="F419" s="123">
        <f t="shared" si="176"/>
        <v>0</v>
      </c>
      <c r="G419" s="123"/>
      <c r="H419" s="123" t="e">
        <f t="shared" si="170"/>
        <v>#DIV/0!</v>
      </c>
      <c r="I419" s="123" t="e">
        <f t="shared" si="171"/>
        <v>#DIV/0!</v>
      </c>
    </row>
    <row r="420" spans="1:9" x14ac:dyDescent="0.25">
      <c r="A420" s="112">
        <v>4241</v>
      </c>
      <c r="B420" s="113"/>
      <c r="C420" s="114"/>
      <c r="D420" s="111" t="s">
        <v>95</v>
      </c>
      <c r="E420" s="124"/>
      <c r="F420" s="124"/>
      <c r="G420" s="124"/>
      <c r="H420" s="124" t="e">
        <f t="shared" si="170"/>
        <v>#DIV/0!</v>
      </c>
      <c r="I420" s="124" t="e">
        <f t="shared" si="171"/>
        <v>#DIV/0!</v>
      </c>
    </row>
    <row r="421" spans="1:9" x14ac:dyDescent="0.25">
      <c r="A421" s="112"/>
      <c r="B421" s="113"/>
      <c r="C421" s="114"/>
      <c r="D421" s="111"/>
      <c r="E421" s="124"/>
      <c r="F421" s="124"/>
      <c r="G421" s="124"/>
      <c r="H421" s="124" t="e">
        <f t="shared" si="170"/>
        <v>#DIV/0!</v>
      </c>
      <c r="I421" s="124" t="e">
        <f t="shared" si="171"/>
        <v>#DIV/0!</v>
      </c>
    </row>
    <row r="422" spans="1:9" x14ac:dyDescent="0.25">
      <c r="A422" s="112"/>
      <c r="B422" s="113"/>
      <c r="C422" s="114"/>
      <c r="D422" s="57" t="s">
        <v>96</v>
      </c>
      <c r="E422" s="125">
        <f t="shared" ref="E422:G422" si="177">SUM(E358+E410)</f>
        <v>6243.9699999999993</v>
      </c>
      <c r="F422" s="125">
        <f t="shared" si="177"/>
        <v>0</v>
      </c>
      <c r="G422" s="125">
        <f t="shared" si="177"/>
        <v>111.5</v>
      </c>
      <c r="H422" s="125">
        <f t="shared" si="170"/>
        <v>1.7857228654205577</v>
      </c>
      <c r="I422" s="125" t="e">
        <f t="shared" si="171"/>
        <v>#DIV/0!</v>
      </c>
    </row>
    <row r="424" spans="1:9" ht="15" customHeight="1" x14ac:dyDescent="0.25"/>
    <row r="425" spans="1:9" ht="15" customHeight="1" x14ac:dyDescent="0.25">
      <c r="A425" s="303" t="s">
        <v>27</v>
      </c>
      <c r="B425" s="310"/>
      <c r="C425" s="311"/>
      <c r="D425" s="23" t="s">
        <v>28</v>
      </c>
      <c r="E425" s="23" t="s">
        <v>177</v>
      </c>
      <c r="F425" s="23" t="s">
        <v>169</v>
      </c>
      <c r="G425" s="23" t="s">
        <v>178</v>
      </c>
      <c r="H425" s="23" t="e">
        <f t="shared" si="170"/>
        <v>#VALUE!</v>
      </c>
      <c r="I425" s="23" t="e">
        <f t="shared" si="171"/>
        <v>#VALUE!</v>
      </c>
    </row>
    <row r="426" spans="1:9" ht="15" customHeight="1" x14ac:dyDescent="0.25">
      <c r="A426" s="306" t="s">
        <v>97</v>
      </c>
      <c r="B426" s="307"/>
      <c r="C426" s="308"/>
      <c r="D426" s="242" t="s">
        <v>30</v>
      </c>
      <c r="E426" s="10"/>
      <c r="F426" s="10"/>
      <c r="G426" s="10"/>
      <c r="H426" s="10" t="e">
        <f t="shared" si="170"/>
        <v>#DIV/0!</v>
      </c>
      <c r="I426" s="10" t="e">
        <f t="shared" si="171"/>
        <v>#DIV/0!</v>
      </c>
    </row>
    <row r="427" spans="1:9" ht="15" customHeight="1" x14ac:dyDescent="0.25">
      <c r="A427" s="306" t="s">
        <v>132</v>
      </c>
      <c r="B427" s="307"/>
      <c r="C427" s="308"/>
      <c r="D427" s="242" t="s">
        <v>171</v>
      </c>
      <c r="E427" s="10"/>
      <c r="F427" s="10"/>
      <c r="G427" s="10"/>
      <c r="H427" s="10" t="e">
        <f t="shared" si="170"/>
        <v>#DIV/0!</v>
      </c>
      <c r="I427" s="10" t="e">
        <f t="shared" si="171"/>
        <v>#DIV/0!</v>
      </c>
    </row>
    <row r="428" spans="1:9" x14ac:dyDescent="0.25">
      <c r="A428" s="294">
        <v>51</v>
      </c>
      <c r="B428" s="295"/>
      <c r="C428" s="296"/>
      <c r="D428" s="237" t="s">
        <v>183</v>
      </c>
      <c r="E428" s="10"/>
      <c r="F428" s="10"/>
      <c r="G428" s="10"/>
      <c r="H428" s="10" t="e">
        <f t="shared" si="170"/>
        <v>#DIV/0!</v>
      </c>
      <c r="I428" s="10" t="e">
        <f t="shared" si="171"/>
        <v>#DIV/0!</v>
      </c>
    </row>
    <row r="429" spans="1:9" x14ac:dyDescent="0.25">
      <c r="A429" s="297">
        <v>3</v>
      </c>
      <c r="B429" s="298"/>
      <c r="C429" s="299"/>
      <c r="D429" s="238" t="s">
        <v>20</v>
      </c>
      <c r="E429" s="121">
        <f t="shared" ref="E429:G429" si="178">SUM(E430+E440)</f>
        <v>0</v>
      </c>
      <c r="F429" s="121">
        <f t="shared" si="178"/>
        <v>23205</v>
      </c>
      <c r="G429" s="121">
        <f t="shared" si="178"/>
        <v>21605</v>
      </c>
      <c r="H429" s="121" t="e">
        <f t="shared" si="170"/>
        <v>#DIV/0!</v>
      </c>
      <c r="I429" s="121">
        <f t="shared" si="171"/>
        <v>93.104934281404866</v>
      </c>
    </row>
    <row r="430" spans="1:9" x14ac:dyDescent="0.25">
      <c r="A430" s="300">
        <v>31</v>
      </c>
      <c r="B430" s="301"/>
      <c r="C430" s="302"/>
      <c r="D430" s="51" t="s">
        <v>21</v>
      </c>
      <c r="E430" s="122">
        <f t="shared" ref="E430:F430" si="179">SUM(E431+E435+E437)</f>
        <v>0</v>
      </c>
      <c r="F430" s="122">
        <f t="shared" si="179"/>
        <v>0</v>
      </c>
      <c r="G430" s="122"/>
      <c r="H430" s="122" t="e">
        <f t="shared" si="170"/>
        <v>#DIV/0!</v>
      </c>
      <c r="I430" s="122" t="e">
        <f t="shared" si="171"/>
        <v>#DIV/0!</v>
      </c>
    </row>
    <row r="431" spans="1:9" x14ac:dyDescent="0.25">
      <c r="A431" s="46">
        <v>311</v>
      </c>
      <c r="B431" s="47"/>
      <c r="C431" s="48"/>
      <c r="D431" s="49" t="s">
        <v>38</v>
      </c>
      <c r="E431" s="123">
        <f t="shared" ref="E431" si="180">SUM(E432:E434)</f>
        <v>0</v>
      </c>
      <c r="F431" s="123">
        <f t="shared" ref="F431" si="181">SUM(F432:F434)</f>
        <v>0</v>
      </c>
      <c r="G431" s="123"/>
      <c r="H431" s="123" t="e">
        <f t="shared" si="170"/>
        <v>#DIV/0!</v>
      </c>
      <c r="I431" s="123" t="e">
        <f t="shared" si="171"/>
        <v>#DIV/0!</v>
      </c>
    </row>
    <row r="432" spans="1:9" x14ac:dyDescent="0.25">
      <c r="A432" s="112">
        <v>3111</v>
      </c>
      <c r="B432" s="113"/>
      <c r="C432" s="114"/>
      <c r="D432" s="111" t="s">
        <v>50</v>
      </c>
      <c r="E432" s="124"/>
      <c r="F432" s="124"/>
      <c r="G432" s="124"/>
      <c r="H432" s="124" t="e">
        <f t="shared" si="170"/>
        <v>#DIV/0!</v>
      </c>
      <c r="I432" s="124" t="e">
        <f t="shared" si="171"/>
        <v>#DIV/0!</v>
      </c>
    </row>
    <row r="433" spans="1:9" x14ac:dyDescent="0.25">
      <c r="A433" s="112">
        <v>3113</v>
      </c>
      <c r="B433" s="113"/>
      <c r="C433" s="114"/>
      <c r="D433" s="111" t="s">
        <v>51</v>
      </c>
      <c r="E433" s="124"/>
      <c r="F433" s="124"/>
      <c r="G433" s="124"/>
      <c r="H433" s="124" t="e">
        <f t="shared" si="170"/>
        <v>#DIV/0!</v>
      </c>
      <c r="I433" s="124" t="e">
        <f t="shared" si="171"/>
        <v>#DIV/0!</v>
      </c>
    </row>
    <row r="434" spans="1:9" x14ac:dyDescent="0.25">
      <c r="A434" s="112">
        <v>3114</v>
      </c>
      <c r="B434" s="113"/>
      <c r="C434" s="114"/>
      <c r="D434" s="111" t="s">
        <v>52</v>
      </c>
      <c r="E434" s="124"/>
      <c r="F434" s="124"/>
      <c r="G434" s="124"/>
      <c r="H434" s="124" t="e">
        <f t="shared" si="170"/>
        <v>#DIV/0!</v>
      </c>
      <c r="I434" s="124" t="e">
        <f t="shared" si="171"/>
        <v>#DIV/0!</v>
      </c>
    </row>
    <row r="435" spans="1:9" x14ac:dyDescent="0.25">
      <c r="A435" s="46">
        <v>312</v>
      </c>
      <c r="B435" s="47"/>
      <c r="C435" s="48"/>
      <c r="D435" s="49" t="s">
        <v>53</v>
      </c>
      <c r="E435" s="123">
        <f t="shared" ref="E435:F435" si="182">SUM(E436)</f>
        <v>0</v>
      </c>
      <c r="F435" s="123">
        <f t="shared" si="182"/>
        <v>0</v>
      </c>
      <c r="G435" s="123"/>
      <c r="H435" s="123" t="e">
        <f t="shared" si="170"/>
        <v>#DIV/0!</v>
      </c>
      <c r="I435" s="123" t="e">
        <f t="shared" si="171"/>
        <v>#DIV/0!</v>
      </c>
    </row>
    <row r="436" spans="1:9" x14ac:dyDescent="0.25">
      <c r="A436" s="112">
        <v>3121</v>
      </c>
      <c r="B436" s="113"/>
      <c r="C436" s="114"/>
      <c r="D436" s="111" t="s">
        <v>54</v>
      </c>
      <c r="E436" s="124"/>
      <c r="F436" s="124"/>
      <c r="G436" s="124"/>
      <c r="H436" s="124" t="e">
        <f t="shared" si="170"/>
        <v>#DIV/0!</v>
      </c>
      <c r="I436" s="124" t="e">
        <f t="shared" si="171"/>
        <v>#DIV/0!</v>
      </c>
    </row>
    <row r="437" spans="1:9" x14ac:dyDescent="0.25">
      <c r="A437" s="46">
        <v>313</v>
      </c>
      <c r="B437" s="47"/>
      <c r="C437" s="48"/>
      <c r="D437" s="49" t="s">
        <v>39</v>
      </c>
      <c r="E437" s="123">
        <f t="shared" ref="E437:F437" si="183">SUM(E438:E439)</f>
        <v>0</v>
      </c>
      <c r="F437" s="123">
        <f t="shared" si="183"/>
        <v>0</v>
      </c>
      <c r="G437" s="123"/>
      <c r="H437" s="123" t="e">
        <f t="shared" si="170"/>
        <v>#DIV/0!</v>
      </c>
      <c r="I437" s="123" t="e">
        <f t="shared" si="171"/>
        <v>#DIV/0!</v>
      </c>
    </row>
    <row r="438" spans="1:9" x14ac:dyDescent="0.25">
      <c r="A438" s="112">
        <v>3131</v>
      </c>
      <c r="B438" s="113"/>
      <c r="C438" s="114"/>
      <c r="D438" s="111" t="s">
        <v>55</v>
      </c>
      <c r="E438" s="124"/>
      <c r="F438" s="124"/>
      <c r="G438" s="124"/>
      <c r="H438" s="124" t="e">
        <f t="shared" si="170"/>
        <v>#DIV/0!</v>
      </c>
      <c r="I438" s="124" t="e">
        <f t="shared" si="171"/>
        <v>#DIV/0!</v>
      </c>
    </row>
    <row r="439" spans="1:9" ht="25.5" x14ac:dyDescent="0.25">
      <c r="A439" s="112">
        <v>3132</v>
      </c>
      <c r="B439" s="113"/>
      <c r="C439" s="114"/>
      <c r="D439" s="111" t="s">
        <v>56</v>
      </c>
      <c r="E439" s="124"/>
      <c r="F439" s="124"/>
      <c r="G439" s="124"/>
      <c r="H439" s="124" t="e">
        <f t="shared" si="170"/>
        <v>#DIV/0!</v>
      </c>
      <c r="I439" s="124" t="e">
        <f t="shared" si="171"/>
        <v>#DIV/0!</v>
      </c>
    </row>
    <row r="440" spans="1:9" x14ac:dyDescent="0.25">
      <c r="A440" s="300">
        <v>32</v>
      </c>
      <c r="B440" s="301"/>
      <c r="C440" s="302"/>
      <c r="D440" s="51" t="s">
        <v>29</v>
      </c>
      <c r="E440" s="122">
        <f t="shared" ref="E440:G440" si="184">SUM(E441+E446+E454)</f>
        <v>0</v>
      </c>
      <c r="F440" s="122">
        <f t="shared" si="184"/>
        <v>23205</v>
      </c>
      <c r="G440" s="122">
        <f t="shared" si="184"/>
        <v>21605</v>
      </c>
      <c r="H440" s="122" t="e">
        <f t="shared" si="170"/>
        <v>#DIV/0!</v>
      </c>
      <c r="I440" s="122">
        <f t="shared" si="171"/>
        <v>93.104934281404866</v>
      </c>
    </row>
    <row r="441" spans="1:9" x14ac:dyDescent="0.25">
      <c r="A441" s="46">
        <v>321</v>
      </c>
      <c r="B441" s="47"/>
      <c r="C441" s="48"/>
      <c r="D441" s="49" t="s">
        <v>40</v>
      </c>
      <c r="E441" s="123">
        <f t="shared" ref="E441" si="185">SUM(E442:E445)</f>
        <v>0</v>
      </c>
      <c r="F441" s="123">
        <f t="shared" ref="F441:G441" si="186">SUM(F442:F445)</f>
        <v>23205</v>
      </c>
      <c r="G441" s="123">
        <f t="shared" si="186"/>
        <v>21605</v>
      </c>
      <c r="H441" s="123" t="e">
        <f t="shared" si="170"/>
        <v>#DIV/0!</v>
      </c>
      <c r="I441" s="123">
        <f t="shared" si="171"/>
        <v>93.104934281404866</v>
      </c>
    </row>
    <row r="442" spans="1:9" x14ac:dyDescent="0.25">
      <c r="A442" s="112">
        <v>3211</v>
      </c>
      <c r="B442" s="113"/>
      <c r="C442" s="114"/>
      <c r="D442" s="111" t="s">
        <v>57</v>
      </c>
      <c r="E442" s="124"/>
      <c r="F442" s="124"/>
      <c r="G442" s="124"/>
      <c r="H442" s="124" t="e">
        <f t="shared" si="170"/>
        <v>#DIV/0!</v>
      </c>
      <c r="I442" s="124" t="e">
        <f t="shared" si="171"/>
        <v>#DIV/0!</v>
      </c>
    </row>
    <row r="443" spans="1:9" ht="25.5" x14ac:dyDescent="0.25">
      <c r="A443" s="112">
        <v>3212</v>
      </c>
      <c r="B443" s="113"/>
      <c r="C443" s="114"/>
      <c r="D443" s="111" t="s">
        <v>127</v>
      </c>
      <c r="E443" s="124"/>
      <c r="F443" s="124"/>
      <c r="G443" s="124"/>
      <c r="H443" s="124" t="e">
        <f t="shared" si="170"/>
        <v>#DIV/0!</v>
      </c>
      <c r="I443" s="124" t="e">
        <f t="shared" si="171"/>
        <v>#DIV/0!</v>
      </c>
    </row>
    <row r="444" spans="1:9" x14ac:dyDescent="0.25">
      <c r="A444" s="112">
        <v>3213</v>
      </c>
      <c r="B444" s="113"/>
      <c r="C444" s="114"/>
      <c r="D444" s="111" t="s">
        <v>59</v>
      </c>
      <c r="E444" s="124"/>
      <c r="F444" s="124">
        <v>23205</v>
      </c>
      <c r="G444" s="124">
        <v>21605</v>
      </c>
      <c r="H444" s="124" t="e">
        <f t="shared" si="170"/>
        <v>#DIV/0!</v>
      </c>
      <c r="I444" s="124">
        <f t="shared" si="171"/>
        <v>93.104934281404866</v>
      </c>
    </row>
    <row r="445" spans="1:9" ht="25.5" x14ac:dyDescent="0.25">
      <c r="A445" s="112">
        <v>3214</v>
      </c>
      <c r="B445" s="113"/>
      <c r="C445" s="114"/>
      <c r="D445" s="111" t="s">
        <v>60</v>
      </c>
      <c r="E445" s="124"/>
      <c r="F445" s="124"/>
      <c r="G445" s="124"/>
      <c r="H445" s="124" t="e">
        <f t="shared" si="170"/>
        <v>#DIV/0!</v>
      </c>
      <c r="I445" s="124" t="e">
        <f t="shared" si="171"/>
        <v>#DIV/0!</v>
      </c>
    </row>
    <row r="446" spans="1:9" x14ac:dyDescent="0.25">
      <c r="A446" s="46">
        <v>322</v>
      </c>
      <c r="B446" s="47"/>
      <c r="C446" s="48"/>
      <c r="D446" s="49" t="s">
        <v>41</v>
      </c>
      <c r="E446" s="123">
        <f t="shared" ref="E446:F446" si="187">SUM(E447:E453)</f>
        <v>0</v>
      </c>
      <c r="F446" s="123">
        <f t="shared" si="187"/>
        <v>0</v>
      </c>
      <c r="G446" s="123"/>
      <c r="H446" s="123" t="e">
        <f t="shared" si="170"/>
        <v>#DIV/0!</v>
      </c>
      <c r="I446" s="123" t="e">
        <f t="shared" si="171"/>
        <v>#DIV/0!</v>
      </c>
    </row>
    <row r="447" spans="1:9" ht="25.5" x14ac:dyDescent="0.25">
      <c r="A447" s="112">
        <v>3221</v>
      </c>
      <c r="B447" s="113"/>
      <c r="C447" s="114"/>
      <c r="D447" s="111" t="s">
        <v>61</v>
      </c>
      <c r="E447" s="124"/>
      <c r="F447" s="124"/>
      <c r="G447" s="124"/>
      <c r="H447" s="124" t="e">
        <f t="shared" si="170"/>
        <v>#DIV/0!</v>
      </c>
      <c r="I447" s="124" t="e">
        <f t="shared" si="171"/>
        <v>#DIV/0!</v>
      </c>
    </row>
    <row r="448" spans="1:9" x14ac:dyDescent="0.25">
      <c r="A448" s="112">
        <v>3222</v>
      </c>
      <c r="B448" s="113"/>
      <c r="C448" s="114"/>
      <c r="D448" s="111" t="s">
        <v>62</v>
      </c>
      <c r="E448" s="124"/>
      <c r="F448" s="124"/>
      <c r="G448" s="124"/>
      <c r="H448" s="124" t="e">
        <f t="shared" si="170"/>
        <v>#DIV/0!</v>
      </c>
      <c r="I448" s="124" t="e">
        <f t="shared" si="171"/>
        <v>#DIV/0!</v>
      </c>
    </row>
    <row r="449" spans="1:9" x14ac:dyDescent="0.25">
      <c r="A449" s="112">
        <v>3223</v>
      </c>
      <c r="B449" s="113"/>
      <c r="C449" s="114"/>
      <c r="D449" s="111" t="s">
        <v>63</v>
      </c>
      <c r="E449" s="124"/>
      <c r="F449" s="124"/>
      <c r="G449" s="124"/>
      <c r="H449" s="124" t="e">
        <f t="shared" si="170"/>
        <v>#DIV/0!</v>
      </c>
      <c r="I449" s="124" t="e">
        <f t="shared" si="171"/>
        <v>#DIV/0!</v>
      </c>
    </row>
    <row r="450" spans="1:9" ht="25.5" x14ac:dyDescent="0.25">
      <c r="A450" s="112">
        <v>3224</v>
      </c>
      <c r="B450" s="113"/>
      <c r="C450" s="114"/>
      <c r="D450" s="111" t="s">
        <v>64</v>
      </c>
      <c r="E450" s="124"/>
      <c r="F450" s="124"/>
      <c r="G450" s="124"/>
      <c r="H450" s="124" t="e">
        <f t="shared" si="170"/>
        <v>#DIV/0!</v>
      </c>
      <c r="I450" s="124" t="e">
        <f t="shared" si="171"/>
        <v>#DIV/0!</v>
      </c>
    </row>
    <row r="451" spans="1:9" x14ac:dyDescent="0.25">
      <c r="A451" s="112">
        <v>3225</v>
      </c>
      <c r="B451" s="113"/>
      <c r="C451" s="114"/>
      <c r="D451" s="111" t="s">
        <v>65</v>
      </c>
      <c r="E451" s="124"/>
      <c r="F451" s="124"/>
      <c r="G451" s="124"/>
      <c r="H451" s="124" t="e">
        <f t="shared" si="170"/>
        <v>#DIV/0!</v>
      </c>
      <c r="I451" s="124" t="e">
        <f t="shared" si="171"/>
        <v>#DIV/0!</v>
      </c>
    </row>
    <row r="452" spans="1:9" ht="25.5" x14ac:dyDescent="0.25">
      <c r="A452" s="112">
        <v>3226</v>
      </c>
      <c r="B452" s="113"/>
      <c r="C452" s="114"/>
      <c r="D452" s="111" t="s">
        <v>66</v>
      </c>
      <c r="E452" s="124"/>
      <c r="F452" s="124"/>
      <c r="G452" s="124"/>
      <c r="H452" s="124" t="e">
        <f t="shared" si="170"/>
        <v>#DIV/0!</v>
      </c>
      <c r="I452" s="124" t="e">
        <f t="shared" si="171"/>
        <v>#DIV/0!</v>
      </c>
    </row>
    <row r="453" spans="1:9" ht="25.5" x14ac:dyDescent="0.25">
      <c r="A453" s="112">
        <v>3227</v>
      </c>
      <c r="B453" s="113"/>
      <c r="C453" s="114"/>
      <c r="D453" s="111" t="s">
        <v>67</v>
      </c>
      <c r="E453" s="124"/>
      <c r="F453" s="124"/>
      <c r="G453" s="124"/>
      <c r="H453" s="124" t="e">
        <f t="shared" si="170"/>
        <v>#DIV/0!</v>
      </c>
      <c r="I453" s="124" t="e">
        <f t="shared" si="171"/>
        <v>#DIV/0!</v>
      </c>
    </row>
    <row r="454" spans="1:9" x14ac:dyDescent="0.25">
      <c r="A454" s="46">
        <v>323</v>
      </c>
      <c r="B454" s="47"/>
      <c r="C454" s="48"/>
      <c r="D454" s="49" t="s">
        <v>42</v>
      </c>
      <c r="E454" s="123">
        <f t="shared" ref="E454:F454" si="188">SUM(E455:E463)</f>
        <v>0</v>
      </c>
      <c r="F454" s="123">
        <f t="shared" si="188"/>
        <v>0</v>
      </c>
      <c r="G454" s="123"/>
      <c r="H454" s="123" t="e">
        <f t="shared" si="170"/>
        <v>#DIV/0!</v>
      </c>
      <c r="I454" s="123" t="e">
        <f t="shared" si="171"/>
        <v>#DIV/0!</v>
      </c>
    </row>
    <row r="455" spans="1:9" x14ac:dyDescent="0.25">
      <c r="A455" s="112">
        <v>3231</v>
      </c>
      <c r="B455" s="113"/>
      <c r="C455" s="114"/>
      <c r="D455" s="111" t="s">
        <v>68</v>
      </c>
      <c r="E455" s="124"/>
      <c r="F455" s="124"/>
      <c r="G455" s="124"/>
      <c r="H455" s="124" t="e">
        <f t="shared" ref="H455:H464" si="189">G455/E455*100</f>
        <v>#DIV/0!</v>
      </c>
      <c r="I455" s="124" t="e">
        <f t="shared" ref="I455:I464" si="190">G455/F455*100</f>
        <v>#DIV/0!</v>
      </c>
    </row>
    <row r="456" spans="1:9" ht="25.5" x14ac:dyDescent="0.25">
      <c r="A456" s="112">
        <v>3232</v>
      </c>
      <c r="B456" s="113"/>
      <c r="C456" s="114"/>
      <c r="D456" s="111" t="s">
        <v>69</v>
      </c>
      <c r="E456" s="124"/>
      <c r="F456" s="124"/>
      <c r="G456" s="124"/>
      <c r="H456" s="124" t="e">
        <f t="shared" si="189"/>
        <v>#DIV/0!</v>
      </c>
      <c r="I456" s="124" t="e">
        <f t="shared" si="190"/>
        <v>#DIV/0!</v>
      </c>
    </row>
    <row r="457" spans="1:9" x14ac:dyDescent="0.25">
      <c r="A457" s="112">
        <v>3233</v>
      </c>
      <c r="B457" s="113"/>
      <c r="C457" s="114"/>
      <c r="D457" s="111" t="s">
        <v>70</v>
      </c>
      <c r="E457" s="124"/>
      <c r="F457" s="124"/>
      <c r="G457" s="124"/>
      <c r="H457" s="124" t="e">
        <f t="shared" si="189"/>
        <v>#DIV/0!</v>
      </c>
      <c r="I457" s="124" t="e">
        <f t="shared" si="190"/>
        <v>#DIV/0!</v>
      </c>
    </row>
    <row r="458" spans="1:9" x14ac:dyDescent="0.25">
      <c r="A458" s="112">
        <v>3234</v>
      </c>
      <c r="B458" s="113"/>
      <c r="C458" s="114"/>
      <c r="D458" s="111" t="s">
        <v>71</v>
      </c>
      <c r="E458" s="124"/>
      <c r="F458" s="124"/>
      <c r="G458" s="124"/>
      <c r="H458" s="124" t="e">
        <f t="shared" si="189"/>
        <v>#DIV/0!</v>
      </c>
      <c r="I458" s="124" t="e">
        <f t="shared" si="190"/>
        <v>#DIV/0!</v>
      </c>
    </row>
    <row r="459" spans="1:9" x14ac:dyDescent="0.25">
      <c r="A459" s="112">
        <v>3235</v>
      </c>
      <c r="B459" s="113"/>
      <c r="C459" s="114"/>
      <c r="D459" s="111" t="s">
        <v>72</v>
      </c>
      <c r="E459" s="124"/>
      <c r="F459" s="124"/>
      <c r="G459" s="124"/>
      <c r="H459" s="124" t="e">
        <f t="shared" si="189"/>
        <v>#DIV/0!</v>
      </c>
      <c r="I459" s="124" t="e">
        <f t="shared" si="190"/>
        <v>#DIV/0!</v>
      </c>
    </row>
    <row r="460" spans="1:9" x14ac:dyDescent="0.25">
      <c r="A460" s="112">
        <v>3236</v>
      </c>
      <c r="B460" s="113"/>
      <c r="C460" s="114"/>
      <c r="D460" s="111" t="s">
        <v>73</v>
      </c>
      <c r="E460" s="124"/>
      <c r="F460" s="124"/>
      <c r="G460" s="124"/>
      <c r="H460" s="124" t="e">
        <f t="shared" si="189"/>
        <v>#DIV/0!</v>
      </c>
      <c r="I460" s="124" t="e">
        <f t="shared" si="190"/>
        <v>#DIV/0!</v>
      </c>
    </row>
    <row r="461" spans="1:9" x14ac:dyDescent="0.25">
      <c r="A461" s="112">
        <v>3237</v>
      </c>
      <c r="B461" s="113"/>
      <c r="C461" s="114"/>
      <c r="D461" s="111" t="s">
        <v>74</v>
      </c>
      <c r="E461" s="124"/>
      <c r="F461" s="124"/>
      <c r="G461" s="124"/>
      <c r="H461" s="124" t="e">
        <f t="shared" si="189"/>
        <v>#DIV/0!</v>
      </c>
      <c r="I461" s="124" t="e">
        <f t="shared" si="190"/>
        <v>#DIV/0!</v>
      </c>
    </row>
    <row r="462" spans="1:9" x14ac:dyDescent="0.25">
      <c r="A462" s="112">
        <v>3238</v>
      </c>
      <c r="B462" s="113"/>
      <c r="C462" s="114"/>
      <c r="D462" s="111" t="s">
        <v>75</v>
      </c>
      <c r="E462" s="124"/>
      <c r="F462" s="124"/>
      <c r="G462" s="124"/>
      <c r="H462" s="124" t="e">
        <f t="shared" si="189"/>
        <v>#DIV/0!</v>
      </c>
      <c r="I462" s="124" t="e">
        <f t="shared" si="190"/>
        <v>#DIV/0!</v>
      </c>
    </row>
    <row r="463" spans="1:9" x14ac:dyDescent="0.25">
      <c r="A463" s="112">
        <v>3239</v>
      </c>
      <c r="B463" s="113"/>
      <c r="C463" s="114"/>
      <c r="D463" s="111" t="s">
        <v>76</v>
      </c>
      <c r="E463" s="124"/>
      <c r="F463" s="124"/>
      <c r="G463" s="124"/>
      <c r="H463" s="124" t="e">
        <f t="shared" si="189"/>
        <v>#DIV/0!</v>
      </c>
      <c r="I463" s="124" t="e">
        <f t="shared" si="190"/>
        <v>#DIV/0!</v>
      </c>
    </row>
    <row r="464" spans="1:9" x14ac:dyDescent="0.25">
      <c r="A464" s="112"/>
      <c r="B464" s="113"/>
      <c r="C464" s="114"/>
      <c r="D464" s="57" t="s">
        <v>96</v>
      </c>
      <c r="E464" s="125">
        <f t="shared" ref="E464:G464" si="191">SUM(E429)</f>
        <v>0</v>
      </c>
      <c r="F464" s="125">
        <f t="shared" si="191"/>
        <v>23205</v>
      </c>
      <c r="G464" s="125">
        <f t="shared" si="191"/>
        <v>21605</v>
      </c>
      <c r="H464" s="125" t="e">
        <f t="shared" si="189"/>
        <v>#DIV/0!</v>
      </c>
      <c r="I464" s="125">
        <f t="shared" si="190"/>
        <v>93.104934281404866</v>
      </c>
    </row>
    <row r="466" spans="1:9" x14ac:dyDescent="0.25">
      <c r="A466" s="303" t="s">
        <v>27</v>
      </c>
      <c r="B466" s="304"/>
      <c r="C466" s="305"/>
      <c r="D466" s="23" t="s">
        <v>28</v>
      </c>
      <c r="E466" s="23" t="s">
        <v>177</v>
      </c>
      <c r="F466" s="23" t="s">
        <v>169</v>
      </c>
      <c r="G466" s="23" t="s">
        <v>178</v>
      </c>
      <c r="H466" s="23" t="e">
        <f t="shared" ref="H466:H529" si="192">G466/E466*100</f>
        <v>#VALUE!</v>
      </c>
      <c r="I466" s="23" t="e">
        <f t="shared" ref="I466:I529" si="193">G466/F466*100</f>
        <v>#VALUE!</v>
      </c>
    </row>
    <row r="467" spans="1:9" x14ac:dyDescent="0.25">
      <c r="A467" s="306" t="s">
        <v>97</v>
      </c>
      <c r="B467" s="307"/>
      <c r="C467" s="308"/>
      <c r="D467" s="242" t="s">
        <v>30</v>
      </c>
      <c r="E467" s="10"/>
      <c r="F467" s="10"/>
      <c r="G467" s="10"/>
      <c r="H467" s="10"/>
      <c r="I467" s="10"/>
    </row>
    <row r="468" spans="1:9" x14ac:dyDescent="0.25">
      <c r="A468" s="306" t="s">
        <v>128</v>
      </c>
      <c r="B468" s="307"/>
      <c r="C468" s="308"/>
      <c r="D468" s="242"/>
      <c r="E468" s="10"/>
      <c r="F468" s="10"/>
      <c r="G468" s="10"/>
      <c r="H468" s="10"/>
      <c r="I468" s="10"/>
    </row>
    <row r="469" spans="1:9" x14ac:dyDescent="0.25">
      <c r="A469" s="294" t="s">
        <v>193</v>
      </c>
      <c r="B469" s="295"/>
      <c r="C469" s="296"/>
      <c r="D469" s="237" t="s">
        <v>34</v>
      </c>
      <c r="E469" s="10"/>
      <c r="F469" s="10"/>
      <c r="G469" s="10"/>
      <c r="H469" s="10"/>
      <c r="I469" s="10"/>
    </row>
    <row r="470" spans="1:9" x14ac:dyDescent="0.25">
      <c r="A470" s="297">
        <v>3</v>
      </c>
      <c r="B470" s="298"/>
      <c r="C470" s="299"/>
      <c r="D470" s="238" t="s">
        <v>20</v>
      </c>
      <c r="E470" s="121">
        <f t="shared" ref="E470:G470" si="194">SUM(E471+E481+E514+E518)</f>
        <v>300.08000000000004</v>
      </c>
      <c r="F470" s="121">
        <f t="shared" si="194"/>
        <v>9467</v>
      </c>
      <c r="G470" s="121">
        <f t="shared" si="194"/>
        <v>8287.0500000000011</v>
      </c>
      <c r="H470" s="121">
        <f t="shared" si="192"/>
        <v>2761.6135697147429</v>
      </c>
      <c r="I470" s="121">
        <f t="shared" si="193"/>
        <v>87.536178303580868</v>
      </c>
    </row>
    <row r="471" spans="1:9" x14ac:dyDescent="0.25">
      <c r="A471" s="300">
        <v>31</v>
      </c>
      <c r="B471" s="301"/>
      <c r="C471" s="302"/>
      <c r="D471" s="51" t="s">
        <v>21</v>
      </c>
      <c r="E471" s="122">
        <f t="shared" ref="E471:G471" si="195">SUM(E472+E476+E478)</f>
        <v>0</v>
      </c>
      <c r="F471" s="122">
        <f t="shared" si="195"/>
        <v>9227</v>
      </c>
      <c r="G471" s="122">
        <f t="shared" si="195"/>
        <v>8048.97</v>
      </c>
      <c r="H471" s="122" t="e">
        <f t="shared" si="192"/>
        <v>#DIV/0!</v>
      </c>
      <c r="I471" s="122">
        <f t="shared" si="193"/>
        <v>87.232795057982017</v>
      </c>
    </row>
    <row r="472" spans="1:9" x14ac:dyDescent="0.25">
      <c r="A472" s="46">
        <v>311</v>
      </c>
      <c r="B472" s="47"/>
      <c r="C472" s="48"/>
      <c r="D472" s="49" t="s">
        <v>38</v>
      </c>
      <c r="E472" s="123">
        <f t="shared" ref="E472" si="196">SUM(E473:E475)</f>
        <v>0</v>
      </c>
      <c r="F472" s="123">
        <f t="shared" ref="F472:G472" si="197">SUM(F473:F475)</f>
        <v>1336</v>
      </c>
      <c r="G472" s="123">
        <f t="shared" si="197"/>
        <v>1372.5</v>
      </c>
      <c r="H472" s="123" t="e">
        <f t="shared" si="192"/>
        <v>#DIV/0!</v>
      </c>
      <c r="I472" s="123">
        <f t="shared" si="193"/>
        <v>102.7320359281437</v>
      </c>
    </row>
    <row r="473" spans="1:9" x14ac:dyDescent="0.25">
      <c r="A473" s="112">
        <v>3111</v>
      </c>
      <c r="B473" s="113"/>
      <c r="C473" s="114"/>
      <c r="D473" s="111" t="s">
        <v>50</v>
      </c>
      <c r="E473" s="124"/>
      <c r="F473" s="124">
        <v>1336</v>
      </c>
      <c r="G473" s="124">
        <v>1372.5</v>
      </c>
      <c r="H473" s="124" t="e">
        <f t="shared" si="192"/>
        <v>#DIV/0!</v>
      </c>
      <c r="I473" s="124">
        <f t="shared" si="193"/>
        <v>102.7320359281437</v>
      </c>
    </row>
    <row r="474" spans="1:9" x14ac:dyDescent="0.25">
      <c r="A474" s="112">
        <v>3113</v>
      </c>
      <c r="B474" s="113"/>
      <c r="C474" s="114"/>
      <c r="D474" s="111" t="s">
        <v>51</v>
      </c>
      <c r="E474" s="124"/>
      <c r="F474" s="124"/>
      <c r="G474" s="124"/>
      <c r="H474" s="124" t="e">
        <f t="shared" si="192"/>
        <v>#DIV/0!</v>
      </c>
      <c r="I474" s="124" t="e">
        <f t="shared" si="193"/>
        <v>#DIV/0!</v>
      </c>
    </row>
    <row r="475" spans="1:9" x14ac:dyDescent="0.25">
      <c r="A475" s="112">
        <v>3114</v>
      </c>
      <c r="B475" s="113"/>
      <c r="C475" s="114"/>
      <c r="D475" s="111" t="s">
        <v>52</v>
      </c>
      <c r="E475" s="124"/>
      <c r="F475" s="124"/>
      <c r="G475" s="124"/>
      <c r="H475" s="124" t="e">
        <f t="shared" si="192"/>
        <v>#DIV/0!</v>
      </c>
      <c r="I475" s="124" t="e">
        <f t="shared" si="193"/>
        <v>#DIV/0!</v>
      </c>
    </row>
    <row r="476" spans="1:9" x14ac:dyDescent="0.25">
      <c r="A476" s="46">
        <v>312</v>
      </c>
      <c r="B476" s="47"/>
      <c r="C476" s="48"/>
      <c r="D476" s="49" t="s">
        <v>53</v>
      </c>
      <c r="E476" s="123">
        <f t="shared" ref="E476:G476" si="198">SUM(E477)</f>
        <v>0</v>
      </c>
      <c r="F476" s="123">
        <f t="shared" si="198"/>
        <v>6300</v>
      </c>
      <c r="G476" s="123">
        <f t="shared" si="198"/>
        <v>6450</v>
      </c>
      <c r="H476" s="123" t="e">
        <f t="shared" si="192"/>
        <v>#DIV/0!</v>
      </c>
      <c r="I476" s="123">
        <f t="shared" si="193"/>
        <v>102.38095238095238</v>
      </c>
    </row>
    <row r="477" spans="1:9" x14ac:dyDescent="0.25">
      <c r="A477" s="112">
        <v>3121</v>
      </c>
      <c r="B477" s="113"/>
      <c r="C477" s="114"/>
      <c r="D477" s="111" t="s">
        <v>54</v>
      </c>
      <c r="E477" s="124"/>
      <c r="F477" s="124">
        <v>6300</v>
      </c>
      <c r="G477" s="124">
        <v>6450</v>
      </c>
      <c r="H477" s="124" t="e">
        <f t="shared" si="192"/>
        <v>#DIV/0!</v>
      </c>
      <c r="I477" s="124">
        <f t="shared" si="193"/>
        <v>102.38095238095238</v>
      </c>
    </row>
    <row r="478" spans="1:9" x14ac:dyDescent="0.25">
      <c r="A478" s="46">
        <v>313</v>
      </c>
      <c r="B478" s="47"/>
      <c r="C478" s="48"/>
      <c r="D478" s="49" t="s">
        <v>39</v>
      </c>
      <c r="E478" s="123">
        <f t="shared" ref="E478:G478" si="199">SUM(E479:E480)</f>
        <v>0</v>
      </c>
      <c r="F478" s="123">
        <f t="shared" si="199"/>
        <v>1591</v>
      </c>
      <c r="G478" s="123">
        <f t="shared" si="199"/>
        <v>226.47</v>
      </c>
      <c r="H478" s="123" t="e">
        <f t="shared" si="192"/>
        <v>#DIV/0!</v>
      </c>
      <c r="I478" s="123">
        <f t="shared" si="193"/>
        <v>14.234443746071653</v>
      </c>
    </row>
    <row r="479" spans="1:9" x14ac:dyDescent="0.25">
      <c r="A479" s="112">
        <v>3131</v>
      </c>
      <c r="B479" s="113"/>
      <c r="C479" s="114"/>
      <c r="D479" s="111" t="s">
        <v>55</v>
      </c>
      <c r="E479" s="124"/>
      <c r="F479" s="124"/>
      <c r="G479" s="124"/>
      <c r="H479" s="124" t="e">
        <f t="shared" si="192"/>
        <v>#DIV/0!</v>
      </c>
      <c r="I479" s="124" t="e">
        <f t="shared" si="193"/>
        <v>#DIV/0!</v>
      </c>
    </row>
    <row r="480" spans="1:9" ht="25.5" x14ac:dyDescent="0.25">
      <c r="A480" s="112">
        <v>3132</v>
      </c>
      <c r="B480" s="113"/>
      <c r="C480" s="114"/>
      <c r="D480" s="111" t="s">
        <v>56</v>
      </c>
      <c r="E480" s="124"/>
      <c r="F480" s="124">
        <v>1591</v>
      </c>
      <c r="G480" s="124">
        <v>226.47</v>
      </c>
      <c r="H480" s="124" t="e">
        <f t="shared" si="192"/>
        <v>#DIV/0!</v>
      </c>
      <c r="I480" s="124">
        <f t="shared" si="193"/>
        <v>14.234443746071653</v>
      </c>
    </row>
    <row r="481" spans="1:9" x14ac:dyDescent="0.25">
      <c r="A481" s="300">
        <v>32</v>
      </c>
      <c r="B481" s="301"/>
      <c r="C481" s="302"/>
      <c r="D481" s="51" t="s">
        <v>29</v>
      </c>
      <c r="E481" s="122">
        <f t="shared" ref="E481:G481" si="200">SUM(E482+E487+E495+E505+E506)</f>
        <v>300.08000000000004</v>
      </c>
      <c r="F481" s="122">
        <f t="shared" si="200"/>
        <v>240</v>
      </c>
      <c r="G481" s="122">
        <f t="shared" si="200"/>
        <v>238.07999999999998</v>
      </c>
      <c r="H481" s="122">
        <f t="shared" si="192"/>
        <v>79.338842975206589</v>
      </c>
      <c r="I481" s="122">
        <f t="shared" si="193"/>
        <v>99.199999999999989</v>
      </c>
    </row>
    <row r="482" spans="1:9" x14ac:dyDescent="0.25">
      <c r="A482" s="46">
        <v>321</v>
      </c>
      <c r="B482" s="47"/>
      <c r="C482" s="48"/>
      <c r="D482" s="49" t="s">
        <v>40</v>
      </c>
      <c r="E482" s="123">
        <f t="shared" ref="E482" si="201">SUM(E483:E486)</f>
        <v>0</v>
      </c>
      <c r="F482" s="123">
        <f t="shared" ref="F482:G482" si="202">SUM(F483:F486)</f>
        <v>240</v>
      </c>
      <c r="G482" s="123">
        <f t="shared" si="202"/>
        <v>238.07999999999998</v>
      </c>
      <c r="H482" s="123" t="e">
        <f t="shared" si="192"/>
        <v>#DIV/0!</v>
      </c>
      <c r="I482" s="123">
        <f t="shared" si="193"/>
        <v>99.199999999999989</v>
      </c>
    </row>
    <row r="483" spans="1:9" x14ac:dyDescent="0.25">
      <c r="A483" s="112">
        <v>3211</v>
      </c>
      <c r="B483" s="113"/>
      <c r="C483" s="114"/>
      <c r="D483" s="111" t="s">
        <v>57</v>
      </c>
      <c r="E483" s="124"/>
      <c r="F483" s="124">
        <v>180</v>
      </c>
      <c r="G483" s="124">
        <v>180</v>
      </c>
      <c r="H483" s="124" t="e">
        <f t="shared" si="192"/>
        <v>#DIV/0!</v>
      </c>
      <c r="I483" s="124">
        <f t="shared" si="193"/>
        <v>100</v>
      </c>
    </row>
    <row r="484" spans="1:9" ht="25.5" x14ac:dyDescent="0.25">
      <c r="A484" s="112">
        <v>3212</v>
      </c>
      <c r="B484" s="113"/>
      <c r="C484" s="114"/>
      <c r="D484" s="111" t="s">
        <v>127</v>
      </c>
      <c r="E484" s="124"/>
      <c r="F484" s="124">
        <v>60</v>
      </c>
      <c r="G484" s="124">
        <v>58.08</v>
      </c>
      <c r="H484" s="124" t="e">
        <f t="shared" si="192"/>
        <v>#DIV/0!</v>
      </c>
      <c r="I484" s="124">
        <f t="shared" si="193"/>
        <v>96.8</v>
      </c>
    </row>
    <row r="485" spans="1:9" x14ac:dyDescent="0.25">
      <c r="A485" s="112">
        <v>3213</v>
      </c>
      <c r="B485" s="113"/>
      <c r="C485" s="114"/>
      <c r="D485" s="111" t="s">
        <v>59</v>
      </c>
      <c r="E485" s="124"/>
      <c r="F485" s="124"/>
      <c r="G485" s="124"/>
      <c r="H485" s="124" t="e">
        <f t="shared" si="192"/>
        <v>#DIV/0!</v>
      </c>
      <c r="I485" s="124" t="e">
        <f t="shared" si="193"/>
        <v>#DIV/0!</v>
      </c>
    </row>
    <row r="486" spans="1:9" ht="25.5" x14ac:dyDescent="0.25">
      <c r="A486" s="112">
        <v>3214</v>
      </c>
      <c r="B486" s="113"/>
      <c r="C486" s="114"/>
      <c r="D486" s="111" t="s">
        <v>60</v>
      </c>
      <c r="E486" s="124"/>
      <c r="F486" s="124"/>
      <c r="G486" s="124"/>
      <c r="H486" s="124" t="e">
        <f t="shared" si="192"/>
        <v>#DIV/0!</v>
      </c>
      <c r="I486" s="124" t="e">
        <f t="shared" si="193"/>
        <v>#DIV/0!</v>
      </c>
    </row>
    <row r="487" spans="1:9" x14ac:dyDescent="0.25">
      <c r="A487" s="46">
        <v>322</v>
      </c>
      <c r="B487" s="47"/>
      <c r="C487" s="48"/>
      <c r="D487" s="49" t="s">
        <v>41</v>
      </c>
      <c r="E487" s="123">
        <f t="shared" ref="E487:G487" si="203">SUM(E488:E494)</f>
        <v>300.08000000000004</v>
      </c>
      <c r="F487" s="123">
        <f t="shared" si="203"/>
        <v>0</v>
      </c>
      <c r="G487" s="123">
        <f t="shared" si="203"/>
        <v>0</v>
      </c>
      <c r="H487" s="123">
        <f t="shared" si="192"/>
        <v>0</v>
      </c>
      <c r="I487" s="123" t="e">
        <f t="shared" si="193"/>
        <v>#DIV/0!</v>
      </c>
    </row>
    <row r="488" spans="1:9" ht="25.5" x14ac:dyDescent="0.25">
      <c r="A488" s="112">
        <v>3221</v>
      </c>
      <c r="B488" s="113"/>
      <c r="C488" s="114"/>
      <c r="D488" s="111" t="s">
        <v>61</v>
      </c>
      <c r="E488" s="124">
        <v>13.32</v>
      </c>
      <c r="F488" s="124"/>
      <c r="G488" s="124"/>
      <c r="H488" s="124">
        <f t="shared" si="192"/>
        <v>0</v>
      </c>
      <c r="I488" s="124" t="e">
        <f t="shared" si="193"/>
        <v>#DIV/0!</v>
      </c>
    </row>
    <row r="489" spans="1:9" x14ac:dyDescent="0.25">
      <c r="A489" s="112">
        <v>3222</v>
      </c>
      <c r="B489" s="113"/>
      <c r="C489" s="114"/>
      <c r="D489" s="111" t="s">
        <v>62</v>
      </c>
      <c r="E489" s="124"/>
      <c r="F489" s="124"/>
      <c r="G489" s="124"/>
      <c r="H489" s="124" t="e">
        <f t="shared" si="192"/>
        <v>#DIV/0!</v>
      </c>
      <c r="I489" s="124" t="e">
        <f t="shared" si="193"/>
        <v>#DIV/0!</v>
      </c>
    </row>
    <row r="490" spans="1:9" x14ac:dyDescent="0.25">
      <c r="A490" s="112">
        <v>3223</v>
      </c>
      <c r="B490" s="113"/>
      <c r="C490" s="114"/>
      <c r="D490" s="111" t="s">
        <v>63</v>
      </c>
      <c r="E490" s="124"/>
      <c r="F490" s="124"/>
      <c r="G490" s="124"/>
      <c r="H490" s="124" t="e">
        <f t="shared" si="192"/>
        <v>#DIV/0!</v>
      </c>
      <c r="I490" s="124" t="e">
        <f t="shared" si="193"/>
        <v>#DIV/0!</v>
      </c>
    </row>
    <row r="491" spans="1:9" ht="25.5" x14ac:dyDescent="0.25">
      <c r="A491" s="112">
        <v>3224</v>
      </c>
      <c r="B491" s="113"/>
      <c r="C491" s="114"/>
      <c r="D491" s="111" t="s">
        <v>64</v>
      </c>
      <c r="E491" s="124">
        <v>150.08000000000001</v>
      </c>
      <c r="F491" s="124"/>
      <c r="G491" s="124"/>
      <c r="H491" s="124">
        <f t="shared" si="192"/>
        <v>0</v>
      </c>
      <c r="I491" s="124" t="e">
        <f t="shared" si="193"/>
        <v>#DIV/0!</v>
      </c>
    </row>
    <row r="492" spans="1:9" x14ac:dyDescent="0.25">
      <c r="A492" s="112">
        <v>3225</v>
      </c>
      <c r="B492" s="113"/>
      <c r="C492" s="114"/>
      <c r="D492" s="111" t="s">
        <v>65</v>
      </c>
      <c r="E492" s="124">
        <v>136.68</v>
      </c>
      <c r="F492" s="124"/>
      <c r="G492" s="124"/>
      <c r="H492" s="124">
        <f t="shared" si="192"/>
        <v>0</v>
      </c>
      <c r="I492" s="124" t="e">
        <f t="shared" si="193"/>
        <v>#DIV/0!</v>
      </c>
    </row>
    <row r="493" spans="1:9" ht="25.5" x14ac:dyDescent="0.25">
      <c r="A493" s="112">
        <v>3226</v>
      </c>
      <c r="B493" s="113"/>
      <c r="C493" s="114"/>
      <c r="D493" s="111" t="s">
        <v>66</v>
      </c>
      <c r="E493" s="124"/>
      <c r="F493" s="124"/>
      <c r="G493" s="124"/>
      <c r="H493" s="124" t="e">
        <f t="shared" si="192"/>
        <v>#DIV/0!</v>
      </c>
      <c r="I493" s="124" t="e">
        <f t="shared" si="193"/>
        <v>#DIV/0!</v>
      </c>
    </row>
    <row r="494" spans="1:9" ht="25.5" x14ac:dyDescent="0.25">
      <c r="A494" s="112">
        <v>3227</v>
      </c>
      <c r="B494" s="113"/>
      <c r="C494" s="114"/>
      <c r="D494" s="111" t="s">
        <v>67</v>
      </c>
      <c r="E494" s="124"/>
      <c r="F494" s="124"/>
      <c r="G494" s="124"/>
      <c r="H494" s="124" t="e">
        <f t="shared" si="192"/>
        <v>#DIV/0!</v>
      </c>
      <c r="I494" s="124" t="e">
        <f t="shared" si="193"/>
        <v>#DIV/0!</v>
      </c>
    </row>
    <row r="495" spans="1:9" x14ac:dyDescent="0.25">
      <c r="A495" s="46">
        <v>323</v>
      </c>
      <c r="B495" s="47"/>
      <c r="C495" s="48"/>
      <c r="D495" s="49" t="s">
        <v>42</v>
      </c>
      <c r="E495" s="123">
        <f t="shared" ref="E495:G495" si="204">SUM(E496:E504)</f>
        <v>0</v>
      </c>
      <c r="F495" s="123">
        <f t="shared" si="204"/>
        <v>0</v>
      </c>
      <c r="G495" s="123">
        <f t="shared" si="204"/>
        <v>0</v>
      </c>
      <c r="H495" s="123" t="e">
        <f t="shared" si="192"/>
        <v>#DIV/0!</v>
      </c>
      <c r="I495" s="123" t="e">
        <f t="shared" si="193"/>
        <v>#DIV/0!</v>
      </c>
    </row>
    <row r="496" spans="1:9" x14ac:dyDescent="0.25">
      <c r="A496" s="112">
        <v>3231</v>
      </c>
      <c r="B496" s="113"/>
      <c r="C496" s="114"/>
      <c r="D496" s="111" t="s">
        <v>68</v>
      </c>
      <c r="E496" s="124"/>
      <c r="F496" s="124"/>
      <c r="G496" s="124"/>
      <c r="H496" s="124" t="e">
        <f t="shared" si="192"/>
        <v>#DIV/0!</v>
      </c>
      <c r="I496" s="124" t="e">
        <f t="shared" si="193"/>
        <v>#DIV/0!</v>
      </c>
    </row>
    <row r="497" spans="1:9" ht="25.5" x14ac:dyDescent="0.25">
      <c r="A497" s="112">
        <v>3232</v>
      </c>
      <c r="B497" s="113"/>
      <c r="C497" s="114"/>
      <c r="D497" s="111" t="s">
        <v>69</v>
      </c>
      <c r="E497" s="124"/>
      <c r="F497" s="124"/>
      <c r="G497" s="124"/>
      <c r="H497" s="124" t="e">
        <f t="shared" si="192"/>
        <v>#DIV/0!</v>
      </c>
      <c r="I497" s="124" t="e">
        <f t="shared" si="193"/>
        <v>#DIV/0!</v>
      </c>
    </row>
    <row r="498" spans="1:9" x14ac:dyDescent="0.25">
      <c r="A498" s="112">
        <v>3233</v>
      </c>
      <c r="B498" s="113"/>
      <c r="C498" s="114"/>
      <c r="D498" s="111" t="s">
        <v>70</v>
      </c>
      <c r="E498" s="124"/>
      <c r="F498" s="124"/>
      <c r="G498" s="124"/>
      <c r="H498" s="124" t="e">
        <f t="shared" si="192"/>
        <v>#DIV/0!</v>
      </c>
      <c r="I498" s="124" t="e">
        <f t="shared" si="193"/>
        <v>#DIV/0!</v>
      </c>
    </row>
    <row r="499" spans="1:9" x14ac:dyDescent="0.25">
      <c r="A499" s="112">
        <v>3234</v>
      </c>
      <c r="B499" s="113"/>
      <c r="C499" s="114"/>
      <c r="D499" s="111" t="s">
        <v>71</v>
      </c>
      <c r="E499" s="124"/>
      <c r="F499" s="124"/>
      <c r="G499" s="124"/>
      <c r="H499" s="124" t="e">
        <f t="shared" si="192"/>
        <v>#DIV/0!</v>
      </c>
      <c r="I499" s="124" t="e">
        <f t="shared" si="193"/>
        <v>#DIV/0!</v>
      </c>
    </row>
    <row r="500" spans="1:9" x14ac:dyDescent="0.25">
      <c r="A500" s="112">
        <v>3235</v>
      </c>
      <c r="B500" s="113"/>
      <c r="C500" s="114"/>
      <c r="D500" s="111" t="s">
        <v>72</v>
      </c>
      <c r="E500" s="124"/>
      <c r="F500" s="124"/>
      <c r="G500" s="124"/>
      <c r="H500" s="124" t="e">
        <f t="shared" si="192"/>
        <v>#DIV/0!</v>
      </c>
      <c r="I500" s="124" t="e">
        <f t="shared" si="193"/>
        <v>#DIV/0!</v>
      </c>
    </row>
    <row r="501" spans="1:9" x14ac:dyDescent="0.25">
      <c r="A501" s="112">
        <v>3236</v>
      </c>
      <c r="B501" s="113"/>
      <c r="C501" s="114"/>
      <c r="D501" s="111" t="s">
        <v>73</v>
      </c>
      <c r="E501" s="124"/>
      <c r="F501" s="124"/>
      <c r="G501" s="124"/>
      <c r="H501" s="124" t="e">
        <f t="shared" si="192"/>
        <v>#DIV/0!</v>
      </c>
      <c r="I501" s="124" t="e">
        <f t="shared" si="193"/>
        <v>#DIV/0!</v>
      </c>
    </row>
    <row r="502" spans="1:9" x14ac:dyDescent="0.25">
      <c r="A502" s="112">
        <v>3237</v>
      </c>
      <c r="B502" s="113"/>
      <c r="C502" s="114"/>
      <c r="D502" s="111" t="s">
        <v>74</v>
      </c>
      <c r="E502" s="124"/>
      <c r="F502" s="124"/>
      <c r="G502" s="124"/>
      <c r="H502" s="124" t="e">
        <f t="shared" si="192"/>
        <v>#DIV/0!</v>
      </c>
      <c r="I502" s="124" t="e">
        <f t="shared" si="193"/>
        <v>#DIV/0!</v>
      </c>
    </row>
    <row r="503" spans="1:9" x14ac:dyDescent="0.25">
      <c r="A503" s="112">
        <v>3238</v>
      </c>
      <c r="B503" s="113"/>
      <c r="C503" s="114"/>
      <c r="D503" s="111" t="s">
        <v>75</v>
      </c>
      <c r="E503" s="124"/>
      <c r="F503" s="124"/>
      <c r="G503" s="124"/>
      <c r="H503" s="124" t="e">
        <f t="shared" si="192"/>
        <v>#DIV/0!</v>
      </c>
      <c r="I503" s="124" t="e">
        <f t="shared" si="193"/>
        <v>#DIV/0!</v>
      </c>
    </row>
    <row r="504" spans="1:9" x14ac:dyDescent="0.25">
      <c r="A504" s="112">
        <v>3239</v>
      </c>
      <c r="B504" s="113"/>
      <c r="C504" s="114"/>
      <c r="D504" s="111" t="s">
        <v>76</v>
      </c>
      <c r="E504" s="124"/>
      <c r="F504" s="124"/>
      <c r="G504" s="124"/>
      <c r="H504" s="124" t="e">
        <f t="shared" si="192"/>
        <v>#DIV/0!</v>
      </c>
      <c r="I504" s="124" t="e">
        <f t="shared" si="193"/>
        <v>#DIV/0!</v>
      </c>
    </row>
    <row r="505" spans="1:9" ht="25.5" x14ac:dyDescent="0.25">
      <c r="A505" s="46">
        <v>324</v>
      </c>
      <c r="B505" s="47"/>
      <c r="C505" s="48"/>
      <c r="D505" s="49" t="s">
        <v>77</v>
      </c>
      <c r="E505" s="123"/>
      <c r="F505" s="123"/>
      <c r="G505" s="123"/>
      <c r="H505" s="123" t="e">
        <f t="shared" si="192"/>
        <v>#DIV/0!</v>
      </c>
      <c r="I505" s="123" t="e">
        <f t="shared" si="193"/>
        <v>#DIV/0!</v>
      </c>
    </row>
    <row r="506" spans="1:9" ht="25.5" x14ac:dyDescent="0.25">
      <c r="A506" s="46">
        <v>329</v>
      </c>
      <c r="B506" s="47"/>
      <c r="C506" s="48"/>
      <c r="D506" s="49" t="s">
        <v>78</v>
      </c>
      <c r="E506" s="123">
        <f t="shared" ref="E506:G506" si="205">SUM(E507:E513)</f>
        <v>0</v>
      </c>
      <c r="F506" s="123">
        <f t="shared" si="205"/>
        <v>0</v>
      </c>
      <c r="G506" s="123">
        <f t="shared" si="205"/>
        <v>0</v>
      </c>
      <c r="H506" s="123" t="e">
        <f t="shared" si="192"/>
        <v>#DIV/0!</v>
      </c>
      <c r="I506" s="123" t="e">
        <f t="shared" si="193"/>
        <v>#DIV/0!</v>
      </c>
    </row>
    <row r="507" spans="1:9" ht="38.25" x14ac:dyDescent="0.25">
      <c r="A507" s="112">
        <v>3291</v>
      </c>
      <c r="B507" s="113"/>
      <c r="C507" s="114"/>
      <c r="D507" s="111" t="s">
        <v>79</v>
      </c>
      <c r="E507" s="124"/>
      <c r="F507" s="124"/>
      <c r="G507" s="124"/>
      <c r="H507" s="124" t="e">
        <f t="shared" si="192"/>
        <v>#DIV/0!</v>
      </c>
      <c r="I507" s="124" t="e">
        <f t="shared" si="193"/>
        <v>#DIV/0!</v>
      </c>
    </row>
    <row r="508" spans="1:9" x14ac:dyDescent="0.25">
      <c r="A508" s="112">
        <v>3292</v>
      </c>
      <c r="B508" s="113"/>
      <c r="C508" s="114"/>
      <c r="D508" s="111" t="s">
        <v>80</v>
      </c>
      <c r="E508" s="124"/>
      <c r="F508" s="124"/>
      <c r="G508" s="124"/>
      <c r="H508" s="124" t="e">
        <f t="shared" si="192"/>
        <v>#DIV/0!</v>
      </c>
      <c r="I508" s="124" t="e">
        <f t="shared" si="193"/>
        <v>#DIV/0!</v>
      </c>
    </row>
    <row r="509" spans="1:9" x14ac:dyDescent="0.25">
      <c r="A509" s="112">
        <v>3293</v>
      </c>
      <c r="B509" s="113"/>
      <c r="C509" s="114"/>
      <c r="D509" s="111" t="s">
        <v>81</v>
      </c>
      <c r="E509" s="124"/>
      <c r="F509" s="124"/>
      <c r="G509" s="124"/>
      <c r="H509" s="124" t="e">
        <f t="shared" si="192"/>
        <v>#DIV/0!</v>
      </c>
      <c r="I509" s="124" t="e">
        <f t="shared" si="193"/>
        <v>#DIV/0!</v>
      </c>
    </row>
    <row r="510" spans="1:9" x14ac:dyDescent="0.25">
      <c r="A510" s="112">
        <v>3294</v>
      </c>
      <c r="B510" s="113"/>
      <c r="C510" s="114"/>
      <c r="D510" s="111" t="s">
        <v>82</v>
      </c>
      <c r="E510" s="124"/>
      <c r="F510" s="124"/>
      <c r="G510" s="124"/>
      <c r="H510" s="124" t="e">
        <f t="shared" si="192"/>
        <v>#DIV/0!</v>
      </c>
      <c r="I510" s="124" t="e">
        <f t="shared" si="193"/>
        <v>#DIV/0!</v>
      </c>
    </row>
    <row r="511" spans="1:9" x14ac:dyDescent="0.25">
      <c r="A511" s="112">
        <v>3295</v>
      </c>
      <c r="B511" s="113"/>
      <c r="C511" s="114"/>
      <c r="D511" s="111" t="s">
        <v>83</v>
      </c>
      <c r="E511" s="124"/>
      <c r="F511" s="124"/>
      <c r="G511" s="124"/>
      <c r="H511" s="124" t="e">
        <f t="shared" si="192"/>
        <v>#DIV/0!</v>
      </c>
      <c r="I511" s="124" t="e">
        <f t="shared" si="193"/>
        <v>#DIV/0!</v>
      </c>
    </row>
    <row r="512" spans="1:9" x14ac:dyDescent="0.25">
      <c r="A512" s="112">
        <v>3296</v>
      </c>
      <c r="B512" s="113"/>
      <c r="C512" s="114"/>
      <c r="D512" s="111" t="s">
        <v>84</v>
      </c>
      <c r="E512" s="124"/>
      <c r="F512" s="124"/>
      <c r="G512" s="124"/>
      <c r="H512" s="124" t="e">
        <f t="shared" si="192"/>
        <v>#DIV/0!</v>
      </c>
      <c r="I512" s="124" t="e">
        <f t="shared" si="193"/>
        <v>#DIV/0!</v>
      </c>
    </row>
    <row r="513" spans="1:9" ht="25.5" x14ac:dyDescent="0.25">
      <c r="A513" s="112">
        <v>3299</v>
      </c>
      <c r="B513" s="113"/>
      <c r="C513" s="114"/>
      <c r="D513" s="111" t="s">
        <v>43</v>
      </c>
      <c r="E513" s="124"/>
      <c r="F513" s="124"/>
      <c r="G513" s="124"/>
      <c r="H513" s="124" t="e">
        <f t="shared" si="192"/>
        <v>#DIV/0!</v>
      </c>
      <c r="I513" s="124" t="e">
        <f t="shared" si="193"/>
        <v>#DIV/0!</v>
      </c>
    </row>
    <row r="514" spans="1:9" x14ac:dyDescent="0.25">
      <c r="A514" s="239">
        <v>34</v>
      </c>
      <c r="B514" s="240"/>
      <c r="C514" s="241"/>
      <c r="D514" s="51" t="s">
        <v>44</v>
      </c>
      <c r="E514" s="122">
        <f t="shared" ref="E514:F514" si="206">SUM(E515)</f>
        <v>0</v>
      </c>
      <c r="F514" s="122">
        <f t="shared" si="206"/>
        <v>0</v>
      </c>
      <c r="G514" s="122"/>
      <c r="H514" s="122" t="e">
        <f t="shared" si="192"/>
        <v>#DIV/0!</v>
      </c>
      <c r="I514" s="122" t="e">
        <f t="shared" si="193"/>
        <v>#DIV/0!</v>
      </c>
    </row>
    <row r="515" spans="1:9" x14ac:dyDescent="0.25">
      <c r="A515" s="46">
        <v>343</v>
      </c>
      <c r="B515" s="47"/>
      <c r="C515" s="48"/>
      <c r="D515" s="49" t="s">
        <v>45</v>
      </c>
      <c r="E515" s="123">
        <f t="shared" ref="E515" si="207">SUM(E516:E517)</f>
        <v>0</v>
      </c>
      <c r="F515" s="123">
        <f t="shared" ref="F515" si="208">SUM(F516:F517)</f>
        <v>0</v>
      </c>
      <c r="G515" s="123"/>
      <c r="H515" s="123" t="e">
        <f t="shared" si="192"/>
        <v>#DIV/0!</v>
      </c>
      <c r="I515" s="123" t="e">
        <f t="shared" si="193"/>
        <v>#DIV/0!</v>
      </c>
    </row>
    <row r="516" spans="1:9" ht="25.5" x14ac:dyDescent="0.25">
      <c r="A516" s="112">
        <v>3431</v>
      </c>
      <c r="B516" s="113"/>
      <c r="C516" s="114"/>
      <c r="D516" s="111" t="s">
        <v>85</v>
      </c>
      <c r="E516" s="124"/>
      <c r="F516" s="124"/>
      <c r="G516" s="124"/>
      <c r="H516" s="124" t="e">
        <f t="shared" si="192"/>
        <v>#DIV/0!</v>
      </c>
      <c r="I516" s="124" t="e">
        <f t="shared" si="193"/>
        <v>#DIV/0!</v>
      </c>
    </row>
    <row r="517" spans="1:9" x14ac:dyDescent="0.25">
      <c r="A517" s="112">
        <v>3433</v>
      </c>
      <c r="B517" s="113"/>
      <c r="C517" s="114"/>
      <c r="D517" s="111" t="s">
        <v>86</v>
      </c>
      <c r="E517" s="124"/>
      <c r="F517" s="124"/>
      <c r="G517" s="124"/>
      <c r="H517" s="124" t="e">
        <f t="shared" si="192"/>
        <v>#DIV/0!</v>
      </c>
      <c r="I517" s="124" t="e">
        <f t="shared" si="193"/>
        <v>#DIV/0!</v>
      </c>
    </row>
    <row r="518" spans="1:9" ht="38.25" x14ac:dyDescent="0.25">
      <c r="A518" s="239">
        <v>37</v>
      </c>
      <c r="B518" s="240"/>
      <c r="C518" s="241"/>
      <c r="D518" s="51" t="s">
        <v>46</v>
      </c>
      <c r="E518" s="122">
        <f t="shared" ref="E518:G518" si="209">SUM(E519)</f>
        <v>0</v>
      </c>
      <c r="F518" s="122">
        <f t="shared" si="209"/>
        <v>0</v>
      </c>
      <c r="G518" s="122">
        <f t="shared" si="209"/>
        <v>0</v>
      </c>
      <c r="H518" s="122" t="e">
        <f t="shared" si="192"/>
        <v>#DIV/0!</v>
      </c>
      <c r="I518" s="122" t="e">
        <f t="shared" si="193"/>
        <v>#DIV/0!</v>
      </c>
    </row>
    <row r="519" spans="1:9" ht="25.5" x14ac:dyDescent="0.25">
      <c r="A519" s="46">
        <v>372</v>
      </c>
      <c r="B519" s="47"/>
      <c r="C519" s="48"/>
      <c r="D519" s="49" t="s">
        <v>47</v>
      </c>
      <c r="E519" s="123"/>
      <c r="F519" s="123">
        <f>SUM(F520:F521)</f>
        <v>0</v>
      </c>
      <c r="G519" s="123">
        <f>SUM(G520:G521)</f>
        <v>0</v>
      </c>
      <c r="H519" s="123" t="e">
        <f t="shared" si="192"/>
        <v>#DIV/0!</v>
      </c>
      <c r="I519" s="123" t="e">
        <f t="shared" si="193"/>
        <v>#DIV/0!</v>
      </c>
    </row>
    <row r="520" spans="1:9" ht="25.5" x14ac:dyDescent="0.25">
      <c r="A520" s="112">
        <v>3721</v>
      </c>
      <c r="B520" s="113"/>
      <c r="C520" s="114"/>
      <c r="D520" s="111" t="s">
        <v>87</v>
      </c>
      <c r="E520" s="124"/>
      <c r="F520" s="124"/>
      <c r="G520" s="124"/>
      <c r="H520" s="124" t="e">
        <f t="shared" si="192"/>
        <v>#DIV/0!</v>
      </c>
      <c r="I520" s="124" t="e">
        <f t="shared" si="193"/>
        <v>#DIV/0!</v>
      </c>
    </row>
    <row r="521" spans="1:9" ht="25.5" x14ac:dyDescent="0.25">
      <c r="A521" s="112">
        <v>3722</v>
      </c>
      <c r="B521" s="113"/>
      <c r="C521" s="114"/>
      <c r="D521" s="111" t="s">
        <v>88</v>
      </c>
      <c r="E521" s="124"/>
      <c r="F521" s="124"/>
      <c r="G521" s="124"/>
      <c r="H521" s="124" t="e">
        <f t="shared" si="192"/>
        <v>#DIV/0!</v>
      </c>
      <c r="I521" s="124" t="e">
        <f t="shared" si="193"/>
        <v>#DIV/0!</v>
      </c>
    </row>
    <row r="522" spans="1:9" ht="38.25" x14ac:dyDescent="0.25">
      <c r="A522" s="53">
        <v>4</v>
      </c>
      <c r="B522" s="54"/>
      <c r="C522" s="55"/>
      <c r="D522" s="238" t="s">
        <v>36</v>
      </c>
      <c r="E522" s="121">
        <v>10000</v>
      </c>
      <c r="F522" s="121">
        <v>10530</v>
      </c>
      <c r="G522" s="121">
        <f>SUM(G523+G533)</f>
        <v>10526.19</v>
      </c>
      <c r="H522" s="121">
        <f t="shared" si="192"/>
        <v>105.2619</v>
      </c>
      <c r="I522" s="121">
        <f t="shared" si="193"/>
        <v>99.963817663817665</v>
      </c>
    </row>
    <row r="523" spans="1:9" ht="38.25" x14ac:dyDescent="0.25">
      <c r="A523" s="239">
        <v>42</v>
      </c>
      <c r="B523" s="240"/>
      <c r="C523" s="241"/>
      <c r="D523" s="51" t="s">
        <v>36</v>
      </c>
      <c r="E523" s="122">
        <f>SUM(E524+E531)</f>
        <v>6900.69</v>
      </c>
      <c r="F523" s="122">
        <f>F524+F531</f>
        <v>0</v>
      </c>
      <c r="G523" s="122">
        <f>G524+G531</f>
        <v>0</v>
      </c>
      <c r="H523" s="122">
        <f t="shared" si="192"/>
        <v>0</v>
      </c>
      <c r="I523" s="122" t="e">
        <f t="shared" si="193"/>
        <v>#DIV/0!</v>
      </c>
    </row>
    <row r="524" spans="1:9" x14ac:dyDescent="0.25">
      <c r="A524" s="46">
        <v>422</v>
      </c>
      <c r="B524" s="47"/>
      <c r="C524" s="48"/>
      <c r="D524" s="49" t="s">
        <v>48</v>
      </c>
      <c r="E524" s="123">
        <f t="shared" ref="E524" si="210">SUM(E525:E530)</f>
        <v>0</v>
      </c>
      <c r="F524" s="123">
        <f t="shared" ref="F524" si="211">SUM(F525:F530)</f>
        <v>0</v>
      </c>
      <c r="G524" s="123"/>
      <c r="H524" s="123" t="e">
        <f t="shared" si="192"/>
        <v>#DIV/0!</v>
      </c>
      <c r="I524" s="123" t="e">
        <f t="shared" si="193"/>
        <v>#DIV/0!</v>
      </c>
    </row>
    <row r="525" spans="1:9" x14ac:dyDescent="0.25">
      <c r="A525" s="112">
        <v>4221</v>
      </c>
      <c r="B525" s="113"/>
      <c r="C525" s="114"/>
      <c r="D525" s="111" t="s">
        <v>89</v>
      </c>
      <c r="E525" s="124"/>
      <c r="F525" s="124"/>
      <c r="G525" s="124"/>
      <c r="H525" s="124" t="e">
        <f t="shared" si="192"/>
        <v>#DIV/0!</v>
      </c>
      <c r="I525" s="124" t="e">
        <f t="shared" si="193"/>
        <v>#DIV/0!</v>
      </c>
    </row>
    <row r="526" spans="1:9" x14ac:dyDescent="0.25">
      <c r="A526" s="112">
        <v>4222</v>
      </c>
      <c r="B526" s="113"/>
      <c r="C526" s="114"/>
      <c r="D526" s="111" t="s">
        <v>90</v>
      </c>
      <c r="E526" s="124"/>
      <c r="F526" s="124"/>
      <c r="G526" s="124"/>
      <c r="H526" s="124" t="e">
        <f t="shared" si="192"/>
        <v>#DIV/0!</v>
      </c>
      <c r="I526" s="124" t="e">
        <f t="shared" si="193"/>
        <v>#DIV/0!</v>
      </c>
    </row>
    <row r="527" spans="1:9" x14ac:dyDescent="0.25">
      <c r="A527" s="112">
        <v>4223</v>
      </c>
      <c r="B527" s="113"/>
      <c r="C527" s="114"/>
      <c r="D527" s="111" t="s">
        <v>91</v>
      </c>
      <c r="E527" s="124"/>
      <c r="F527" s="124"/>
      <c r="G527" s="124"/>
      <c r="H527" s="124" t="e">
        <f t="shared" si="192"/>
        <v>#DIV/0!</v>
      </c>
      <c r="I527" s="124" t="e">
        <f t="shared" si="193"/>
        <v>#DIV/0!</v>
      </c>
    </row>
    <row r="528" spans="1:9" x14ac:dyDescent="0.25">
      <c r="A528" s="112">
        <v>4225</v>
      </c>
      <c r="B528" s="113"/>
      <c r="C528" s="114"/>
      <c r="D528" s="111" t="s">
        <v>92</v>
      </c>
      <c r="E528" s="124"/>
      <c r="F528" s="124"/>
      <c r="G528" s="124"/>
      <c r="H528" s="124" t="e">
        <f t="shared" si="192"/>
        <v>#DIV/0!</v>
      </c>
      <c r="I528" s="124" t="e">
        <f t="shared" si="193"/>
        <v>#DIV/0!</v>
      </c>
    </row>
    <row r="529" spans="1:9" x14ac:dyDescent="0.25">
      <c r="A529" s="112">
        <v>4226</v>
      </c>
      <c r="B529" s="113"/>
      <c r="C529" s="114"/>
      <c r="D529" s="111" t="s">
        <v>93</v>
      </c>
      <c r="E529" s="124"/>
      <c r="F529" s="124"/>
      <c r="G529" s="124"/>
      <c r="H529" s="124" t="e">
        <f t="shared" si="192"/>
        <v>#DIV/0!</v>
      </c>
      <c r="I529" s="124" t="e">
        <f t="shared" si="193"/>
        <v>#DIV/0!</v>
      </c>
    </row>
    <row r="530" spans="1:9" ht="25.5" x14ac:dyDescent="0.25">
      <c r="A530" s="112">
        <v>4227</v>
      </c>
      <c r="B530" s="113"/>
      <c r="C530" s="114"/>
      <c r="D530" s="111" t="s">
        <v>94</v>
      </c>
      <c r="E530" s="124"/>
      <c r="F530" s="124"/>
      <c r="G530" s="124"/>
      <c r="H530" s="124" t="e">
        <f t="shared" ref="H530:H534" si="212">G530/E530*100</f>
        <v>#DIV/0!</v>
      </c>
      <c r="I530" s="124" t="e">
        <f t="shared" ref="I530:I534" si="213">G530/F530*100</f>
        <v>#DIV/0!</v>
      </c>
    </row>
    <row r="531" spans="1:9" ht="25.5" x14ac:dyDescent="0.25">
      <c r="A531" s="46">
        <v>424</v>
      </c>
      <c r="B531" s="47"/>
      <c r="C531" s="48"/>
      <c r="D531" s="49" t="s">
        <v>49</v>
      </c>
      <c r="E531" s="123">
        <f t="shared" ref="E531:G531" si="214">SUM(E532)</f>
        <v>6900.69</v>
      </c>
      <c r="F531" s="123">
        <f t="shared" si="214"/>
        <v>0</v>
      </c>
      <c r="G531" s="123">
        <f t="shared" si="214"/>
        <v>0</v>
      </c>
      <c r="H531" s="123">
        <f t="shared" si="212"/>
        <v>0</v>
      </c>
      <c r="I531" s="123" t="e">
        <f t="shared" si="213"/>
        <v>#DIV/0!</v>
      </c>
    </row>
    <row r="532" spans="1:9" x14ac:dyDescent="0.25">
      <c r="A532" s="112">
        <v>4241</v>
      </c>
      <c r="B532" s="113"/>
      <c r="C532" s="114"/>
      <c r="D532" s="111" t="s">
        <v>95</v>
      </c>
      <c r="E532" s="124">
        <v>6900.69</v>
      </c>
      <c r="F532" s="124"/>
      <c r="G532" s="124"/>
      <c r="H532" s="124">
        <f t="shared" si="212"/>
        <v>0</v>
      </c>
      <c r="I532" s="124" t="e">
        <f t="shared" si="213"/>
        <v>#DIV/0!</v>
      </c>
    </row>
    <row r="533" spans="1:9" x14ac:dyDescent="0.25">
      <c r="A533" s="221">
        <v>45</v>
      </c>
      <c r="B533" s="222"/>
      <c r="C533" s="223"/>
      <c r="D533" s="220" t="s">
        <v>182</v>
      </c>
      <c r="E533" s="224"/>
      <c r="F533" s="224">
        <v>10530</v>
      </c>
      <c r="G533" s="224">
        <v>10526.19</v>
      </c>
      <c r="H533" s="224" t="e">
        <f t="shared" si="212"/>
        <v>#DIV/0!</v>
      </c>
      <c r="I533" s="224">
        <f t="shared" si="213"/>
        <v>99.963817663817665</v>
      </c>
    </row>
    <row r="534" spans="1:9" x14ac:dyDescent="0.25">
      <c r="A534" s="112"/>
      <c r="B534" s="113"/>
      <c r="C534" s="114"/>
      <c r="D534" s="57" t="s">
        <v>96</v>
      </c>
      <c r="E534" s="125">
        <f t="shared" ref="E534:G534" si="215">SUM(E470+E522)</f>
        <v>10300.08</v>
      </c>
      <c r="F534" s="125">
        <f t="shared" si="215"/>
        <v>19997</v>
      </c>
      <c r="G534" s="125">
        <f t="shared" si="215"/>
        <v>18813.240000000002</v>
      </c>
      <c r="H534" s="125">
        <f t="shared" si="212"/>
        <v>182.65139688235433</v>
      </c>
      <c r="I534" s="125">
        <f t="shared" si="213"/>
        <v>94.080312046807023</v>
      </c>
    </row>
    <row r="536" spans="1:9" x14ac:dyDescent="0.25">
      <c r="A536" s="303" t="s">
        <v>27</v>
      </c>
      <c r="B536" s="304"/>
      <c r="C536" s="305"/>
      <c r="D536" s="23" t="s">
        <v>28</v>
      </c>
      <c r="E536" s="23" t="s">
        <v>177</v>
      </c>
      <c r="F536" s="23" t="s">
        <v>168</v>
      </c>
      <c r="G536" s="23" t="s">
        <v>180</v>
      </c>
      <c r="H536" s="23" t="s">
        <v>176</v>
      </c>
      <c r="I536" s="23" t="s">
        <v>176</v>
      </c>
    </row>
    <row r="537" spans="1:9" x14ac:dyDescent="0.25">
      <c r="A537" s="306" t="s">
        <v>97</v>
      </c>
      <c r="B537" s="307"/>
      <c r="C537" s="308"/>
      <c r="D537" s="242" t="s">
        <v>30</v>
      </c>
      <c r="E537" s="10"/>
      <c r="F537" s="10"/>
      <c r="G537" s="10"/>
      <c r="H537" s="10" t="e">
        <f t="shared" ref="H537:H557" si="216">G537/E537*100</f>
        <v>#DIV/0!</v>
      </c>
      <c r="I537" s="10" t="e">
        <f t="shared" ref="I537:I557" si="217">G537/F537*100</f>
        <v>#DIV/0!</v>
      </c>
    </row>
    <row r="538" spans="1:9" x14ac:dyDescent="0.25">
      <c r="A538" s="309" t="s">
        <v>194</v>
      </c>
      <c r="B538" s="307"/>
      <c r="C538" s="308"/>
      <c r="D538" s="242" t="s">
        <v>17</v>
      </c>
      <c r="E538" s="10"/>
      <c r="F538" s="10"/>
      <c r="G538" s="10"/>
      <c r="H538" s="10" t="e">
        <f t="shared" si="216"/>
        <v>#DIV/0!</v>
      </c>
      <c r="I538" s="10" t="e">
        <f t="shared" si="217"/>
        <v>#DIV/0!</v>
      </c>
    </row>
    <row r="539" spans="1:9" x14ac:dyDescent="0.25">
      <c r="A539" s="294" t="s">
        <v>195</v>
      </c>
      <c r="B539" s="295"/>
      <c r="C539" s="296"/>
      <c r="D539" s="237" t="s">
        <v>17</v>
      </c>
      <c r="E539" s="10"/>
      <c r="F539" s="10"/>
      <c r="G539" s="10"/>
      <c r="H539" s="10" t="e">
        <f t="shared" si="216"/>
        <v>#DIV/0!</v>
      </c>
      <c r="I539" s="10" t="e">
        <f t="shared" si="217"/>
        <v>#DIV/0!</v>
      </c>
    </row>
    <row r="540" spans="1:9" x14ac:dyDescent="0.25">
      <c r="A540" s="297">
        <v>3</v>
      </c>
      <c r="B540" s="298"/>
      <c r="C540" s="299"/>
      <c r="D540" s="238" t="s">
        <v>20</v>
      </c>
      <c r="E540" s="108">
        <f t="shared" ref="E540" si="218">SUM(E541+E551)</f>
        <v>0</v>
      </c>
      <c r="F540" s="108">
        <f t="shared" ref="F540:G540" si="219">SUM(F541+F551)</f>
        <v>3017</v>
      </c>
      <c r="G540" s="108">
        <f t="shared" si="219"/>
        <v>1807.05</v>
      </c>
      <c r="H540" s="108" t="e">
        <f t="shared" si="216"/>
        <v>#DIV/0!</v>
      </c>
      <c r="I540" s="108">
        <f t="shared" si="217"/>
        <v>59.895591647331784</v>
      </c>
    </row>
    <row r="541" spans="1:9" x14ac:dyDescent="0.25">
      <c r="A541" s="300">
        <v>31</v>
      </c>
      <c r="B541" s="301"/>
      <c r="C541" s="302"/>
      <c r="D541" s="51" t="s">
        <v>21</v>
      </c>
      <c r="E541" s="109">
        <f t="shared" ref="E541:G541" si="220">SUM(E542+E546+E548)</f>
        <v>0</v>
      </c>
      <c r="F541" s="109">
        <f t="shared" si="220"/>
        <v>2957</v>
      </c>
      <c r="G541" s="109">
        <f t="shared" si="220"/>
        <v>1748.97</v>
      </c>
      <c r="H541" s="109" t="e">
        <f t="shared" si="216"/>
        <v>#DIV/0!</v>
      </c>
      <c r="I541" s="109">
        <f t="shared" si="217"/>
        <v>59.146770375380456</v>
      </c>
    </row>
    <row r="542" spans="1:9" x14ac:dyDescent="0.25">
      <c r="A542" s="46">
        <v>311</v>
      </c>
      <c r="B542" s="47"/>
      <c r="C542" s="48"/>
      <c r="D542" s="49" t="s">
        <v>38</v>
      </c>
      <c r="E542" s="110">
        <f t="shared" ref="E542" si="221">SUM(E543:E545)</f>
        <v>0</v>
      </c>
      <c r="F542" s="110">
        <f t="shared" ref="F542:G542" si="222">SUM(F543:F545)</f>
        <v>1366</v>
      </c>
      <c r="G542" s="110">
        <f t="shared" si="222"/>
        <v>1372.5</v>
      </c>
      <c r="H542" s="110" t="e">
        <f t="shared" si="216"/>
        <v>#DIV/0!</v>
      </c>
      <c r="I542" s="110">
        <f t="shared" si="217"/>
        <v>100.47584187408492</v>
      </c>
    </row>
    <row r="543" spans="1:9" x14ac:dyDescent="0.25">
      <c r="A543" s="112">
        <v>3111</v>
      </c>
      <c r="B543" s="113"/>
      <c r="C543" s="114"/>
      <c r="D543" s="111" t="s">
        <v>50</v>
      </c>
      <c r="E543" s="107"/>
      <c r="F543" s="107">
        <v>1366</v>
      </c>
      <c r="G543" s="107">
        <v>1372.5</v>
      </c>
      <c r="H543" s="107" t="e">
        <f t="shared" si="216"/>
        <v>#DIV/0!</v>
      </c>
      <c r="I543" s="107">
        <f t="shared" si="217"/>
        <v>100.47584187408492</v>
      </c>
    </row>
    <row r="544" spans="1:9" x14ac:dyDescent="0.25">
      <c r="A544" s="112">
        <v>3113</v>
      </c>
      <c r="B544" s="113"/>
      <c r="C544" s="114"/>
      <c r="D544" s="111" t="s">
        <v>51</v>
      </c>
      <c r="E544" s="107"/>
      <c r="F544" s="107"/>
      <c r="G544" s="107"/>
      <c r="H544" s="107" t="e">
        <f t="shared" si="216"/>
        <v>#DIV/0!</v>
      </c>
      <c r="I544" s="107" t="e">
        <f t="shared" si="217"/>
        <v>#DIV/0!</v>
      </c>
    </row>
    <row r="545" spans="1:9" x14ac:dyDescent="0.25">
      <c r="A545" s="112">
        <v>3114</v>
      </c>
      <c r="B545" s="113"/>
      <c r="C545" s="114"/>
      <c r="D545" s="111" t="s">
        <v>52</v>
      </c>
      <c r="E545" s="107"/>
      <c r="F545" s="107"/>
      <c r="G545" s="107"/>
      <c r="H545" s="107" t="e">
        <f t="shared" si="216"/>
        <v>#DIV/0!</v>
      </c>
      <c r="I545" s="107" t="e">
        <f t="shared" si="217"/>
        <v>#DIV/0!</v>
      </c>
    </row>
    <row r="546" spans="1:9" x14ac:dyDescent="0.25">
      <c r="A546" s="46">
        <v>312</v>
      </c>
      <c r="B546" s="47"/>
      <c r="C546" s="48"/>
      <c r="D546" s="49" t="s">
        <v>53</v>
      </c>
      <c r="E546" s="110">
        <f t="shared" ref="E546:G546" si="223">SUM(E547)</f>
        <v>0</v>
      </c>
      <c r="F546" s="110">
        <f t="shared" si="223"/>
        <v>0</v>
      </c>
      <c r="G546" s="110">
        <f t="shared" si="223"/>
        <v>150</v>
      </c>
      <c r="H546" s="110" t="e">
        <f t="shared" si="216"/>
        <v>#DIV/0!</v>
      </c>
      <c r="I546" s="110" t="e">
        <f t="shared" si="217"/>
        <v>#DIV/0!</v>
      </c>
    </row>
    <row r="547" spans="1:9" x14ac:dyDescent="0.25">
      <c r="A547" s="112">
        <v>3121</v>
      </c>
      <c r="B547" s="113"/>
      <c r="C547" s="114"/>
      <c r="D547" s="111" t="s">
        <v>54</v>
      </c>
      <c r="E547" s="107"/>
      <c r="F547" s="107"/>
      <c r="G547" s="107">
        <v>150</v>
      </c>
      <c r="H547" s="107" t="e">
        <f t="shared" si="216"/>
        <v>#DIV/0!</v>
      </c>
      <c r="I547" s="107" t="e">
        <f t="shared" si="217"/>
        <v>#DIV/0!</v>
      </c>
    </row>
    <row r="548" spans="1:9" x14ac:dyDescent="0.25">
      <c r="A548" s="46">
        <v>313</v>
      </c>
      <c r="B548" s="47"/>
      <c r="C548" s="48"/>
      <c r="D548" s="49" t="s">
        <v>39</v>
      </c>
      <c r="E548" s="110">
        <f t="shared" ref="E548:G548" si="224">SUM(E549:E550)</f>
        <v>0</v>
      </c>
      <c r="F548" s="110">
        <f t="shared" si="224"/>
        <v>1591</v>
      </c>
      <c r="G548" s="110">
        <f t="shared" si="224"/>
        <v>226.47</v>
      </c>
      <c r="H548" s="110" t="e">
        <f t="shared" si="216"/>
        <v>#DIV/0!</v>
      </c>
      <c r="I548" s="110">
        <f t="shared" si="217"/>
        <v>14.234443746071653</v>
      </c>
    </row>
    <row r="549" spans="1:9" x14ac:dyDescent="0.25">
      <c r="A549" s="112">
        <v>3131</v>
      </c>
      <c r="B549" s="113"/>
      <c r="C549" s="114"/>
      <c r="D549" s="111" t="s">
        <v>55</v>
      </c>
      <c r="E549" s="107"/>
      <c r="F549" s="107"/>
      <c r="G549" s="107"/>
      <c r="H549" s="107" t="e">
        <f t="shared" si="216"/>
        <v>#DIV/0!</v>
      </c>
      <c r="I549" s="107" t="e">
        <f t="shared" si="217"/>
        <v>#DIV/0!</v>
      </c>
    </row>
    <row r="550" spans="1:9" ht="25.5" x14ac:dyDescent="0.25">
      <c r="A550" s="112">
        <v>3132</v>
      </c>
      <c r="B550" s="113"/>
      <c r="C550" s="114"/>
      <c r="D550" s="111" t="s">
        <v>56</v>
      </c>
      <c r="E550" s="107"/>
      <c r="F550" s="107">
        <v>1591</v>
      </c>
      <c r="G550" s="107">
        <v>226.47</v>
      </c>
      <c r="H550" s="107" t="e">
        <f t="shared" si="216"/>
        <v>#DIV/0!</v>
      </c>
      <c r="I550" s="107">
        <f t="shared" si="217"/>
        <v>14.234443746071653</v>
      </c>
    </row>
    <row r="551" spans="1:9" x14ac:dyDescent="0.25">
      <c r="A551" s="300">
        <v>32</v>
      </c>
      <c r="B551" s="301"/>
      <c r="C551" s="302"/>
      <c r="D551" s="51" t="s">
        <v>29</v>
      </c>
      <c r="E551" s="122">
        <f t="shared" ref="E551:G551" si="225">SUM(E552)</f>
        <v>0</v>
      </c>
      <c r="F551" s="52">
        <f t="shared" si="225"/>
        <v>60</v>
      </c>
      <c r="G551" s="190">
        <f t="shared" si="225"/>
        <v>58.08</v>
      </c>
      <c r="H551" s="190" t="e">
        <f t="shared" si="216"/>
        <v>#DIV/0!</v>
      </c>
      <c r="I551" s="208">
        <f t="shared" si="217"/>
        <v>96.8</v>
      </c>
    </row>
    <row r="552" spans="1:9" x14ac:dyDescent="0.25">
      <c r="A552" s="46">
        <v>321</v>
      </c>
      <c r="B552" s="47"/>
      <c r="C552" s="48"/>
      <c r="D552" s="49" t="s">
        <v>40</v>
      </c>
      <c r="E552" s="123">
        <f t="shared" ref="E552:G552" si="226">SUM(E553:E556)</f>
        <v>0</v>
      </c>
      <c r="F552" s="50">
        <f t="shared" si="226"/>
        <v>60</v>
      </c>
      <c r="G552" s="212">
        <f t="shared" si="226"/>
        <v>58.08</v>
      </c>
      <c r="H552" s="212" t="e">
        <f t="shared" si="216"/>
        <v>#DIV/0!</v>
      </c>
      <c r="I552" s="207">
        <f t="shared" si="217"/>
        <v>96.8</v>
      </c>
    </row>
    <row r="553" spans="1:9" x14ac:dyDescent="0.25">
      <c r="A553" s="112">
        <v>3211</v>
      </c>
      <c r="B553" s="113"/>
      <c r="C553" s="114"/>
      <c r="D553" s="111" t="s">
        <v>57</v>
      </c>
      <c r="E553" s="10"/>
      <c r="F553" s="10"/>
      <c r="G553" s="10"/>
      <c r="H553" s="10" t="e">
        <f t="shared" si="216"/>
        <v>#DIV/0!</v>
      </c>
      <c r="I553" s="10" t="e">
        <f t="shared" si="217"/>
        <v>#DIV/0!</v>
      </c>
    </row>
    <row r="554" spans="1:9" ht="25.5" x14ac:dyDescent="0.25">
      <c r="A554" s="112">
        <v>3212</v>
      </c>
      <c r="B554" s="113"/>
      <c r="C554" s="114"/>
      <c r="D554" s="111" t="s">
        <v>127</v>
      </c>
      <c r="E554" s="107"/>
      <c r="F554" s="10">
        <v>60</v>
      </c>
      <c r="G554" s="206">
        <v>58.08</v>
      </c>
      <c r="H554" s="206" t="e">
        <f t="shared" si="216"/>
        <v>#DIV/0!</v>
      </c>
      <c r="I554" s="183">
        <f t="shared" si="217"/>
        <v>96.8</v>
      </c>
    </row>
    <row r="555" spans="1:9" x14ac:dyDescent="0.25">
      <c r="A555" s="112">
        <v>3213</v>
      </c>
      <c r="B555" s="113"/>
      <c r="C555" s="114"/>
      <c r="D555" s="111" t="s">
        <v>59</v>
      </c>
      <c r="E555" s="10"/>
      <c r="F555" s="10"/>
      <c r="G555" s="10"/>
      <c r="H555" s="10" t="e">
        <f t="shared" si="216"/>
        <v>#DIV/0!</v>
      </c>
      <c r="I555" s="10" t="e">
        <f t="shared" si="217"/>
        <v>#DIV/0!</v>
      </c>
    </row>
    <row r="556" spans="1:9" ht="25.5" x14ac:dyDescent="0.25">
      <c r="A556" s="112">
        <v>3214</v>
      </c>
      <c r="B556" s="113"/>
      <c r="C556" s="114"/>
      <c r="D556" s="111" t="s">
        <v>60</v>
      </c>
      <c r="E556" s="10"/>
      <c r="F556" s="10"/>
      <c r="G556" s="10"/>
      <c r="H556" s="10" t="e">
        <f t="shared" si="216"/>
        <v>#DIV/0!</v>
      </c>
      <c r="I556" s="10" t="e">
        <f t="shared" si="217"/>
        <v>#DIV/0!</v>
      </c>
    </row>
    <row r="557" spans="1:9" x14ac:dyDescent="0.25">
      <c r="A557" s="112"/>
      <c r="B557" s="113"/>
      <c r="C557" s="114"/>
      <c r="D557" s="57" t="s">
        <v>96</v>
      </c>
      <c r="E557" s="125">
        <f t="shared" ref="E557:G557" si="227">SUM(E540)</f>
        <v>0</v>
      </c>
      <c r="F557" s="125">
        <f t="shared" si="227"/>
        <v>3017</v>
      </c>
      <c r="G557" s="209">
        <f t="shared" si="227"/>
        <v>1807.05</v>
      </c>
      <c r="H557" s="209" t="e">
        <f t="shared" si="216"/>
        <v>#DIV/0!</v>
      </c>
      <c r="I557" s="211">
        <f t="shared" si="217"/>
        <v>59.895591647331784</v>
      </c>
    </row>
    <row r="559" spans="1:9" x14ac:dyDescent="0.25">
      <c r="A559" s="303" t="s">
        <v>27</v>
      </c>
      <c r="B559" s="304"/>
      <c r="C559" s="305"/>
      <c r="D559" s="257" t="s">
        <v>28</v>
      </c>
      <c r="E559" s="257" t="s">
        <v>177</v>
      </c>
      <c r="F559" s="257" t="s">
        <v>168</v>
      </c>
      <c r="G559" s="257" t="s">
        <v>180</v>
      </c>
      <c r="H559" s="257" t="s">
        <v>176</v>
      </c>
      <c r="I559" s="257" t="s">
        <v>176</v>
      </c>
    </row>
    <row r="560" spans="1:9" x14ac:dyDescent="0.25">
      <c r="A560" s="306" t="s">
        <v>97</v>
      </c>
      <c r="B560" s="307"/>
      <c r="C560" s="308"/>
      <c r="D560" s="243" t="s">
        <v>30</v>
      </c>
      <c r="E560" s="10"/>
      <c r="F560" s="10"/>
      <c r="G560" s="10"/>
      <c r="H560" s="10" t="e">
        <f t="shared" ref="H560:H580" si="228">G560/E560*100</f>
        <v>#DIV/0!</v>
      </c>
      <c r="I560" s="10" t="e">
        <f t="shared" ref="I560:I580" si="229">G560/F560*100</f>
        <v>#DIV/0!</v>
      </c>
    </row>
    <row r="561" spans="1:9" x14ac:dyDescent="0.25">
      <c r="A561" s="309" t="s">
        <v>197</v>
      </c>
      <c r="B561" s="307"/>
      <c r="C561" s="308"/>
      <c r="D561" s="243" t="s">
        <v>17</v>
      </c>
      <c r="E561" s="10"/>
      <c r="F561" s="10"/>
      <c r="G561" s="10"/>
      <c r="H561" s="10" t="e">
        <f t="shared" si="228"/>
        <v>#DIV/0!</v>
      </c>
      <c r="I561" s="10" t="e">
        <f t="shared" si="229"/>
        <v>#DIV/0!</v>
      </c>
    </row>
    <row r="562" spans="1:9" x14ac:dyDescent="0.25">
      <c r="A562" s="294" t="s">
        <v>198</v>
      </c>
      <c r="B562" s="295"/>
      <c r="C562" s="296"/>
      <c r="D562" s="244" t="s">
        <v>17</v>
      </c>
      <c r="E562" s="10"/>
      <c r="F562" s="10"/>
      <c r="G562" s="10"/>
      <c r="H562" s="10" t="e">
        <f t="shared" si="228"/>
        <v>#DIV/0!</v>
      </c>
      <c r="I562" s="10" t="e">
        <f t="shared" si="229"/>
        <v>#DIV/0!</v>
      </c>
    </row>
    <row r="563" spans="1:9" x14ac:dyDescent="0.25">
      <c r="A563" s="297">
        <v>3</v>
      </c>
      <c r="B563" s="298"/>
      <c r="C563" s="299"/>
      <c r="D563" s="245" t="s">
        <v>20</v>
      </c>
      <c r="E563" s="108">
        <f t="shared" ref="E563" si="230">SUM(E564+E574)</f>
        <v>15066.21</v>
      </c>
      <c r="F563" s="108">
        <f t="shared" ref="F563:G563" si="231">SUM(F564+F574)</f>
        <v>3017</v>
      </c>
      <c r="G563" s="108">
        <f t="shared" si="231"/>
        <v>0</v>
      </c>
      <c r="H563" s="108">
        <f t="shared" si="228"/>
        <v>0</v>
      </c>
      <c r="I563" s="108">
        <f t="shared" si="229"/>
        <v>0</v>
      </c>
    </row>
    <row r="564" spans="1:9" x14ac:dyDescent="0.25">
      <c r="A564" s="300">
        <v>31</v>
      </c>
      <c r="B564" s="301"/>
      <c r="C564" s="302"/>
      <c r="D564" s="51" t="s">
        <v>21</v>
      </c>
      <c r="E564" s="109">
        <f t="shared" ref="E564:G564" si="232">SUM(E565+E569+E571)</f>
        <v>14010.88</v>
      </c>
      <c r="F564" s="109">
        <f t="shared" si="232"/>
        <v>2957</v>
      </c>
      <c r="G564" s="109">
        <f t="shared" si="232"/>
        <v>0</v>
      </c>
      <c r="H564" s="109">
        <f t="shared" si="228"/>
        <v>0</v>
      </c>
      <c r="I564" s="109">
        <f t="shared" si="229"/>
        <v>0</v>
      </c>
    </row>
    <row r="565" spans="1:9" x14ac:dyDescent="0.25">
      <c r="A565" s="46">
        <v>311</v>
      </c>
      <c r="B565" s="47"/>
      <c r="C565" s="48"/>
      <c r="D565" s="49" t="s">
        <v>38</v>
      </c>
      <c r="E565" s="110">
        <f t="shared" ref="E565" si="233">SUM(E566:E568)</f>
        <v>14010.88</v>
      </c>
      <c r="F565" s="110">
        <f t="shared" ref="F565:G565" si="234">SUM(F566:F568)</f>
        <v>1366</v>
      </c>
      <c r="G565" s="110">
        <f t="shared" si="234"/>
        <v>0</v>
      </c>
      <c r="H565" s="110">
        <f t="shared" si="228"/>
        <v>0</v>
      </c>
      <c r="I565" s="110">
        <f t="shared" si="229"/>
        <v>0</v>
      </c>
    </row>
    <row r="566" spans="1:9" x14ac:dyDescent="0.25">
      <c r="A566" s="112">
        <v>3111</v>
      </c>
      <c r="B566" s="113"/>
      <c r="C566" s="114"/>
      <c r="D566" s="111" t="s">
        <v>50</v>
      </c>
      <c r="E566" s="107">
        <v>14010.88</v>
      </c>
      <c r="F566" s="107">
        <v>1366</v>
      </c>
      <c r="G566" s="107"/>
      <c r="H566" s="107">
        <f t="shared" si="228"/>
        <v>0</v>
      </c>
      <c r="I566" s="107">
        <f t="shared" si="229"/>
        <v>0</v>
      </c>
    </row>
    <row r="567" spans="1:9" x14ac:dyDescent="0.25">
      <c r="A567" s="112">
        <v>3113</v>
      </c>
      <c r="B567" s="113"/>
      <c r="C567" s="114"/>
      <c r="D567" s="111" t="s">
        <v>51</v>
      </c>
      <c r="E567" s="107"/>
      <c r="F567" s="107"/>
      <c r="G567" s="107"/>
      <c r="H567" s="107" t="e">
        <f t="shared" si="228"/>
        <v>#DIV/0!</v>
      </c>
      <c r="I567" s="107" t="e">
        <f t="shared" si="229"/>
        <v>#DIV/0!</v>
      </c>
    </row>
    <row r="568" spans="1:9" x14ac:dyDescent="0.25">
      <c r="A568" s="112">
        <v>3114</v>
      </c>
      <c r="B568" s="113"/>
      <c r="C568" s="114"/>
      <c r="D568" s="111" t="s">
        <v>52</v>
      </c>
      <c r="E568" s="107"/>
      <c r="F568" s="107"/>
      <c r="G568" s="107"/>
      <c r="H568" s="107" t="e">
        <f t="shared" si="228"/>
        <v>#DIV/0!</v>
      </c>
      <c r="I568" s="107" t="e">
        <f t="shared" si="229"/>
        <v>#DIV/0!</v>
      </c>
    </row>
    <row r="569" spans="1:9" x14ac:dyDescent="0.25">
      <c r="A569" s="46">
        <v>312</v>
      </c>
      <c r="B569" s="47"/>
      <c r="C569" s="48"/>
      <c r="D569" s="49" t="s">
        <v>53</v>
      </c>
      <c r="E569" s="110">
        <f t="shared" ref="E569:G569" si="235">SUM(E570)</f>
        <v>0</v>
      </c>
      <c r="F569" s="110">
        <f t="shared" si="235"/>
        <v>0</v>
      </c>
      <c r="G569" s="110">
        <f t="shared" si="235"/>
        <v>0</v>
      </c>
      <c r="H569" s="110" t="e">
        <f t="shared" si="228"/>
        <v>#DIV/0!</v>
      </c>
      <c r="I569" s="110" t="e">
        <f t="shared" si="229"/>
        <v>#DIV/0!</v>
      </c>
    </row>
    <row r="570" spans="1:9" x14ac:dyDescent="0.25">
      <c r="A570" s="112">
        <v>3121</v>
      </c>
      <c r="B570" s="113"/>
      <c r="C570" s="114"/>
      <c r="D570" s="111" t="s">
        <v>54</v>
      </c>
      <c r="E570" s="107"/>
      <c r="F570" s="107"/>
      <c r="G570" s="107"/>
      <c r="H570" s="107" t="e">
        <f t="shared" si="228"/>
        <v>#DIV/0!</v>
      </c>
      <c r="I570" s="107" t="e">
        <f t="shared" si="229"/>
        <v>#DIV/0!</v>
      </c>
    </row>
    <row r="571" spans="1:9" x14ac:dyDescent="0.25">
      <c r="A571" s="46">
        <v>313</v>
      </c>
      <c r="B571" s="47"/>
      <c r="C571" s="48"/>
      <c r="D571" s="49" t="s">
        <v>39</v>
      </c>
      <c r="E571" s="110">
        <f t="shared" ref="E571:G571" si="236">SUM(E572:E573)</f>
        <v>0</v>
      </c>
      <c r="F571" s="110">
        <f t="shared" si="236"/>
        <v>1591</v>
      </c>
      <c r="G571" s="110">
        <f t="shared" si="236"/>
        <v>0</v>
      </c>
      <c r="H571" s="110" t="e">
        <f t="shared" si="228"/>
        <v>#DIV/0!</v>
      </c>
      <c r="I571" s="110">
        <f t="shared" si="229"/>
        <v>0</v>
      </c>
    </row>
    <row r="572" spans="1:9" x14ac:dyDescent="0.25">
      <c r="A572" s="112">
        <v>3131</v>
      </c>
      <c r="B572" s="113"/>
      <c r="C572" s="114"/>
      <c r="D572" s="111" t="s">
        <v>55</v>
      </c>
      <c r="E572" s="107"/>
      <c r="F572" s="107"/>
      <c r="G572" s="107"/>
      <c r="H572" s="107" t="e">
        <f t="shared" si="228"/>
        <v>#DIV/0!</v>
      </c>
      <c r="I572" s="107" t="e">
        <f t="shared" si="229"/>
        <v>#DIV/0!</v>
      </c>
    </row>
    <row r="573" spans="1:9" ht="25.5" x14ac:dyDescent="0.25">
      <c r="A573" s="112">
        <v>3132</v>
      </c>
      <c r="B573" s="113"/>
      <c r="C573" s="114"/>
      <c r="D573" s="111" t="s">
        <v>56</v>
      </c>
      <c r="E573" s="107"/>
      <c r="F573" s="107">
        <v>1591</v>
      </c>
      <c r="G573" s="107"/>
      <c r="H573" s="107" t="e">
        <f t="shared" si="228"/>
        <v>#DIV/0!</v>
      </c>
      <c r="I573" s="107">
        <f t="shared" si="229"/>
        <v>0</v>
      </c>
    </row>
    <row r="574" spans="1:9" x14ac:dyDescent="0.25">
      <c r="A574" s="300">
        <v>32</v>
      </c>
      <c r="B574" s="301"/>
      <c r="C574" s="302"/>
      <c r="D574" s="51" t="s">
        <v>29</v>
      </c>
      <c r="E574" s="122">
        <f t="shared" ref="E574:G574" si="237">SUM(E575)</f>
        <v>1055.33</v>
      </c>
      <c r="F574" s="52">
        <f t="shared" si="237"/>
        <v>60</v>
      </c>
      <c r="G574" s="190">
        <f t="shared" si="237"/>
        <v>0</v>
      </c>
      <c r="H574" s="190">
        <f t="shared" si="228"/>
        <v>0</v>
      </c>
      <c r="I574" s="208">
        <f t="shared" si="229"/>
        <v>0</v>
      </c>
    </row>
    <row r="575" spans="1:9" x14ac:dyDescent="0.25">
      <c r="A575" s="46">
        <v>321</v>
      </c>
      <c r="B575" s="47"/>
      <c r="C575" s="48"/>
      <c r="D575" s="49" t="s">
        <v>40</v>
      </c>
      <c r="E575" s="123">
        <f t="shared" ref="E575:G575" si="238">SUM(E576:E579)</f>
        <v>1055.33</v>
      </c>
      <c r="F575" s="50">
        <f t="shared" si="238"/>
        <v>60</v>
      </c>
      <c r="G575" s="212">
        <f t="shared" si="238"/>
        <v>0</v>
      </c>
      <c r="H575" s="212">
        <f t="shared" si="228"/>
        <v>0</v>
      </c>
      <c r="I575" s="207">
        <f t="shared" si="229"/>
        <v>0</v>
      </c>
    </row>
    <row r="576" spans="1:9" x14ac:dyDescent="0.25">
      <c r="A576" s="112">
        <v>3211</v>
      </c>
      <c r="B576" s="113"/>
      <c r="C576" s="114"/>
      <c r="D576" s="111" t="s">
        <v>57</v>
      </c>
      <c r="E576" s="10"/>
      <c r="F576" s="10"/>
      <c r="G576" s="10"/>
      <c r="H576" s="10" t="e">
        <f t="shared" si="228"/>
        <v>#DIV/0!</v>
      </c>
      <c r="I576" s="10" t="e">
        <f t="shared" si="229"/>
        <v>#DIV/0!</v>
      </c>
    </row>
    <row r="577" spans="1:9" ht="25.5" x14ac:dyDescent="0.25">
      <c r="A577" s="112">
        <v>3212</v>
      </c>
      <c r="B577" s="113"/>
      <c r="C577" s="114"/>
      <c r="D577" s="111" t="s">
        <v>127</v>
      </c>
      <c r="E577" s="107">
        <v>1055.33</v>
      </c>
      <c r="F577" s="10">
        <v>60</v>
      </c>
      <c r="G577" s="206"/>
      <c r="H577" s="206">
        <f t="shared" si="228"/>
        <v>0</v>
      </c>
      <c r="I577" s="183">
        <f t="shared" si="229"/>
        <v>0</v>
      </c>
    </row>
    <row r="578" spans="1:9" x14ac:dyDescent="0.25">
      <c r="A578" s="112">
        <v>3213</v>
      </c>
      <c r="B578" s="113"/>
      <c r="C578" s="114"/>
      <c r="D578" s="111" t="s">
        <v>59</v>
      </c>
      <c r="E578" s="10"/>
      <c r="F578" s="10"/>
      <c r="G578" s="10"/>
      <c r="H578" s="10" t="e">
        <f t="shared" si="228"/>
        <v>#DIV/0!</v>
      </c>
      <c r="I578" s="10" t="e">
        <f t="shared" si="229"/>
        <v>#DIV/0!</v>
      </c>
    </row>
    <row r="579" spans="1:9" ht="25.5" x14ac:dyDescent="0.25">
      <c r="A579" s="112">
        <v>3214</v>
      </c>
      <c r="B579" s="113"/>
      <c r="C579" s="114"/>
      <c r="D579" s="111" t="s">
        <v>60</v>
      </c>
      <c r="E579" s="10"/>
      <c r="F579" s="10"/>
      <c r="G579" s="10"/>
      <c r="H579" s="10" t="e">
        <f t="shared" si="228"/>
        <v>#DIV/0!</v>
      </c>
      <c r="I579" s="10" t="e">
        <f t="shared" si="229"/>
        <v>#DIV/0!</v>
      </c>
    </row>
    <row r="580" spans="1:9" x14ac:dyDescent="0.25">
      <c r="A580" s="112"/>
      <c r="B580" s="113"/>
      <c r="C580" s="114"/>
      <c r="D580" s="57" t="s">
        <v>96</v>
      </c>
      <c r="E580" s="125">
        <f t="shared" ref="E580:G580" si="239">SUM(E563)</f>
        <v>15066.21</v>
      </c>
      <c r="F580" s="125">
        <f t="shared" si="239"/>
        <v>3017</v>
      </c>
      <c r="G580" s="209">
        <f t="shared" si="239"/>
        <v>0</v>
      </c>
      <c r="H580" s="209">
        <f t="shared" si="228"/>
        <v>0</v>
      </c>
      <c r="I580" s="211">
        <f t="shared" si="229"/>
        <v>0</v>
      </c>
    </row>
  </sheetData>
  <mergeCells count="84">
    <mergeCell ref="A564:C564"/>
    <mergeCell ref="A574:C574"/>
    <mergeCell ref="A559:C559"/>
    <mergeCell ref="A560:C560"/>
    <mergeCell ref="A561:C561"/>
    <mergeCell ref="A562:C562"/>
    <mergeCell ref="A563:C563"/>
    <mergeCell ref="A131:C131"/>
    <mergeCell ref="A203:C203"/>
    <mergeCell ref="A285:C285"/>
    <mergeCell ref="A300:C300"/>
    <mergeCell ref="A286:C286"/>
    <mergeCell ref="A287:C287"/>
    <mergeCell ref="A288:C288"/>
    <mergeCell ref="A289:C289"/>
    <mergeCell ref="A290:C290"/>
    <mergeCell ref="A218:C218"/>
    <mergeCell ref="A146:C146"/>
    <mergeCell ref="A132:C132"/>
    <mergeCell ref="A133:C133"/>
    <mergeCell ref="A134:C134"/>
    <mergeCell ref="A135:C135"/>
    <mergeCell ref="A136:C136"/>
    <mergeCell ref="A60:C60"/>
    <mergeCell ref="A75:C75"/>
    <mergeCell ref="A61:C61"/>
    <mergeCell ref="A62:C62"/>
    <mergeCell ref="A63:C63"/>
    <mergeCell ref="A64:C64"/>
    <mergeCell ref="A65:C65"/>
    <mergeCell ref="A204:C204"/>
    <mergeCell ref="A205:C205"/>
    <mergeCell ref="A206:C206"/>
    <mergeCell ref="A207:C207"/>
    <mergeCell ref="A208:C208"/>
    <mergeCell ref="A20:C20"/>
    <mergeCell ref="A10:C10"/>
    <mergeCell ref="A28:C28"/>
    <mergeCell ref="A33:C33"/>
    <mergeCell ref="A29:C29"/>
    <mergeCell ref="A30:C30"/>
    <mergeCell ref="A31:C31"/>
    <mergeCell ref="A32:C32"/>
    <mergeCell ref="A1:I1"/>
    <mergeCell ref="A3:I3"/>
    <mergeCell ref="A5:C5"/>
    <mergeCell ref="A8:C8"/>
    <mergeCell ref="A9:C9"/>
    <mergeCell ref="A6:C6"/>
    <mergeCell ref="A7:C7"/>
    <mergeCell ref="A244:C244"/>
    <mergeCell ref="A245:C245"/>
    <mergeCell ref="A246:C246"/>
    <mergeCell ref="A247:C247"/>
    <mergeCell ref="A248:C248"/>
    <mergeCell ref="A355:C355"/>
    <mergeCell ref="A356:C356"/>
    <mergeCell ref="A357:C357"/>
    <mergeCell ref="A358:C358"/>
    <mergeCell ref="A249:C249"/>
    <mergeCell ref="A259:C259"/>
    <mergeCell ref="A428:C428"/>
    <mergeCell ref="A429:C429"/>
    <mergeCell ref="A430:C430"/>
    <mergeCell ref="A440:C440"/>
    <mergeCell ref="A359:C359"/>
    <mergeCell ref="A369:C369"/>
    <mergeCell ref="A425:C425"/>
    <mergeCell ref="A426:C426"/>
    <mergeCell ref="A427:C427"/>
    <mergeCell ref="A466:C466"/>
    <mergeCell ref="A467:C467"/>
    <mergeCell ref="A468:C468"/>
    <mergeCell ref="A469:C469"/>
    <mergeCell ref="A470:C470"/>
    <mergeCell ref="A539:C539"/>
    <mergeCell ref="A540:C540"/>
    <mergeCell ref="A541:C541"/>
    <mergeCell ref="A551:C551"/>
    <mergeCell ref="A471:C471"/>
    <mergeCell ref="A481:C481"/>
    <mergeCell ref="A536:C536"/>
    <mergeCell ref="A537:C537"/>
    <mergeCell ref="A538:C538"/>
  </mergeCells>
  <pageMargins left="0.25" right="0.25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 </vt:lpstr>
      <vt:lpstr> Račun prihoda i rashoda</vt:lpstr>
      <vt:lpstr>Prihodi i rashodi po izvorima</vt:lpstr>
      <vt:lpstr>Rashodi prema funkcijskoj kl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Nataša</cp:lastModifiedBy>
  <cp:lastPrinted>2025-01-30T08:18:17Z</cp:lastPrinted>
  <dcterms:created xsi:type="dcterms:W3CDTF">2022-08-12T12:51:27Z</dcterms:created>
  <dcterms:modified xsi:type="dcterms:W3CDTF">2025-01-30T13:14:31Z</dcterms:modified>
</cp:coreProperties>
</file>